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onhavanastreet-my.sharepoint.com/personal/chance_onhavanastreet_com/Documents/SALES TAX REVENUE/"/>
    </mc:Choice>
  </mc:AlternateContent>
  <xr:revisionPtr revIDLastSave="8" documentId="13_ncr:40009_{DD95D56E-AB12-4C16-8D8C-10541BC20CBF}" xr6:coauthVersionLast="45" xr6:coauthVersionMax="45" xr10:uidLastSave="{F0270A8F-5835-469D-AD94-850ACACF0AF4}"/>
  <bookViews>
    <workbookView xWindow="-110" yWindow="-110" windowWidth="19420" windowHeight="10420" tabRatio="862" xr2:uid="{00000000-000D-0000-FFFF-FFFF00000000}"/>
  </bookViews>
  <sheets>
    <sheet name="Havana Bid Rollup" sheetId="7" r:id="rId1"/>
    <sheet name="Sheet1" sheetId="8" r:id="rId2"/>
  </sheets>
  <definedNames>
    <definedName name="_xlnm.Print_Area" localSheetId="0">'Havana Bid Rollup'!$A$1:$N$77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91" i="7" l="1"/>
  <c r="N90" i="7"/>
  <c r="N89" i="7"/>
  <c r="N88" i="7"/>
  <c r="H91" i="7"/>
  <c r="H90" i="7"/>
  <c r="H89" i="7"/>
  <c r="H88" i="7"/>
  <c r="G91" i="7"/>
  <c r="G90" i="7"/>
  <c r="G89" i="7"/>
  <c r="G88" i="7"/>
  <c r="F91" i="7"/>
  <c r="F90" i="7"/>
  <c r="F89" i="7"/>
  <c r="F88" i="7"/>
  <c r="E91" i="7"/>
  <c r="E90" i="7"/>
  <c r="E89" i="7"/>
  <c r="E88" i="7"/>
  <c r="O44" i="7"/>
  <c r="Q44" i="7" s="1"/>
  <c r="O38" i="7"/>
  <c r="Q38" i="7" s="1"/>
  <c r="R44" i="7" l="1"/>
  <c r="P44" i="7"/>
  <c r="D91" i="7"/>
  <c r="D90" i="7"/>
  <c r="D89" i="7"/>
  <c r="D88" i="7"/>
  <c r="C91" i="7"/>
  <c r="C90" i="7"/>
  <c r="C89" i="7"/>
  <c r="C88" i="7"/>
  <c r="B89" i="7"/>
  <c r="B90" i="7"/>
  <c r="B91" i="7"/>
  <c r="B88" i="7"/>
  <c r="M84" i="7"/>
  <c r="M83" i="7"/>
  <c r="M82" i="7"/>
  <c r="M81" i="7"/>
  <c r="L84" i="7"/>
  <c r="L83" i="7"/>
  <c r="L82" i="7"/>
  <c r="L81" i="7"/>
  <c r="K84" i="7"/>
  <c r="K83" i="7"/>
  <c r="K82" i="7"/>
  <c r="K81" i="7"/>
  <c r="N44" i="7"/>
  <c r="N43" i="7"/>
  <c r="N42" i="7"/>
  <c r="N41" i="7"/>
  <c r="N35" i="7"/>
  <c r="C81" i="7"/>
  <c r="D81" i="7"/>
  <c r="E81" i="7"/>
  <c r="F81" i="7"/>
  <c r="G81" i="7"/>
  <c r="H81" i="7"/>
  <c r="I81" i="7"/>
  <c r="J81" i="7"/>
  <c r="C82" i="7"/>
  <c r="D82" i="7"/>
  <c r="E82" i="7"/>
  <c r="F82" i="7"/>
  <c r="G82" i="7"/>
  <c r="H82" i="7"/>
  <c r="I82" i="7"/>
  <c r="J82" i="7"/>
  <c r="C83" i="7"/>
  <c r="D83" i="7"/>
  <c r="E83" i="7"/>
  <c r="F83" i="7"/>
  <c r="G83" i="7"/>
  <c r="H83" i="7"/>
  <c r="I83" i="7"/>
  <c r="J83" i="7"/>
  <c r="C84" i="7"/>
  <c r="D84" i="7"/>
  <c r="E84" i="7"/>
  <c r="F84" i="7"/>
  <c r="G84" i="7"/>
  <c r="H84" i="7"/>
  <c r="I84" i="7"/>
  <c r="J84" i="7"/>
  <c r="B84" i="7"/>
  <c r="B83" i="7"/>
  <c r="B82" i="7"/>
  <c r="B81" i="7"/>
  <c r="N32" i="7"/>
  <c r="N77" i="7" s="1"/>
  <c r="N31" i="7"/>
  <c r="N30" i="7"/>
  <c r="N75" i="7" s="1"/>
  <c r="N29" i="7"/>
  <c r="N36" i="7"/>
  <c r="N37" i="7"/>
  <c r="N83" i="7" s="1"/>
  <c r="N38" i="7"/>
  <c r="N23" i="7"/>
  <c r="C74" i="7"/>
  <c r="D74" i="7"/>
  <c r="E74" i="7"/>
  <c r="F74" i="7"/>
  <c r="G74" i="7"/>
  <c r="H74" i="7"/>
  <c r="I74" i="7"/>
  <c r="J74" i="7"/>
  <c r="K74" i="7"/>
  <c r="L74" i="7"/>
  <c r="M74" i="7"/>
  <c r="B74" i="7"/>
  <c r="C75" i="7"/>
  <c r="D75" i="7"/>
  <c r="E75" i="7"/>
  <c r="F75" i="7"/>
  <c r="G75" i="7"/>
  <c r="H75" i="7"/>
  <c r="I75" i="7"/>
  <c r="J75" i="7"/>
  <c r="K75" i="7"/>
  <c r="L75" i="7"/>
  <c r="M75" i="7"/>
  <c r="B75" i="7"/>
  <c r="C76" i="7"/>
  <c r="D76" i="7"/>
  <c r="E76" i="7"/>
  <c r="F76" i="7"/>
  <c r="G76" i="7"/>
  <c r="H76" i="7"/>
  <c r="I76" i="7"/>
  <c r="J76" i="7"/>
  <c r="K76" i="7"/>
  <c r="L76" i="7"/>
  <c r="M76" i="7"/>
  <c r="B76" i="7"/>
  <c r="K77" i="7"/>
  <c r="L77" i="7"/>
  <c r="M77" i="7"/>
  <c r="C77" i="7"/>
  <c r="D77" i="7"/>
  <c r="E77" i="7"/>
  <c r="F77" i="7"/>
  <c r="G77" i="7"/>
  <c r="H77" i="7"/>
  <c r="I77" i="7"/>
  <c r="J77" i="7"/>
  <c r="B77" i="7"/>
  <c r="M67" i="7"/>
  <c r="N60" i="7"/>
  <c r="C67" i="7"/>
  <c r="D67" i="7"/>
  <c r="E67" i="7"/>
  <c r="F67" i="7"/>
  <c r="G67" i="7"/>
  <c r="H67" i="7"/>
  <c r="I67" i="7"/>
  <c r="J67" i="7"/>
  <c r="K67" i="7"/>
  <c r="L67" i="7"/>
  <c r="C70" i="7"/>
  <c r="D70" i="7"/>
  <c r="E70" i="7"/>
  <c r="F70" i="7"/>
  <c r="G70" i="7"/>
  <c r="H70" i="7"/>
  <c r="I70" i="7"/>
  <c r="J70" i="7"/>
  <c r="K70" i="7"/>
  <c r="L70" i="7"/>
  <c r="M70" i="7"/>
  <c r="B70" i="7"/>
  <c r="B67" i="7"/>
  <c r="N26" i="7"/>
  <c r="N70" i="7"/>
  <c r="N25" i="7"/>
  <c r="N69" i="7" s="1"/>
  <c r="N24" i="7"/>
  <c r="N68" i="7"/>
  <c r="N67" i="7"/>
  <c r="M60" i="7"/>
  <c r="K60" i="7"/>
  <c r="H60" i="7"/>
  <c r="F60" i="7"/>
  <c r="D60" i="7"/>
  <c r="C60" i="7"/>
  <c r="D63" i="7"/>
  <c r="M63" i="7"/>
  <c r="L63" i="7"/>
  <c r="J63" i="7"/>
  <c r="J53" i="7"/>
  <c r="H63" i="7"/>
  <c r="G63" i="7"/>
  <c r="F63" i="7"/>
  <c r="F53" i="7"/>
  <c r="E63" i="7"/>
  <c r="B63" i="7"/>
  <c r="B53" i="7"/>
  <c r="F55" i="7"/>
  <c r="H53" i="7"/>
  <c r="B56" i="7"/>
  <c r="C53" i="7"/>
  <c r="B55" i="7"/>
  <c r="M62" i="7"/>
  <c r="I56" i="7"/>
  <c r="D53" i="7"/>
  <c r="M55" i="7"/>
  <c r="G55" i="7"/>
  <c r="D56" i="7"/>
  <c r="J56" i="7"/>
  <c r="J60" i="7"/>
  <c r="L56" i="7"/>
  <c r="I55" i="7"/>
  <c r="I53" i="7"/>
  <c r="M53" i="7"/>
  <c r="L55" i="7"/>
  <c r="H55" i="7"/>
  <c r="I60" i="7"/>
  <c r="J55" i="7"/>
  <c r="F56" i="7"/>
  <c r="E56" i="7"/>
  <c r="C55" i="7"/>
  <c r="M56" i="7"/>
  <c r="G56" i="7"/>
  <c r="I63" i="7"/>
  <c r="D55" i="7"/>
  <c r="G53" i="7"/>
  <c r="L53" i="7"/>
  <c r="E55" i="7"/>
  <c r="E53" i="7"/>
  <c r="K55" i="7"/>
  <c r="C63" i="7"/>
  <c r="C56" i="7"/>
  <c r="E60" i="7"/>
  <c r="G60" i="7"/>
  <c r="L60" i="7"/>
  <c r="H56" i="7"/>
  <c r="K53" i="7"/>
  <c r="K56" i="7"/>
  <c r="K63" i="7"/>
  <c r="E54" i="7"/>
  <c r="J54" i="7"/>
  <c r="M69" i="7"/>
  <c r="H54" i="7"/>
  <c r="I54" i="7"/>
  <c r="G54" i="7"/>
  <c r="K54" i="7"/>
  <c r="L54" i="7"/>
  <c r="M54" i="7"/>
  <c r="D54" i="7"/>
  <c r="B54" i="7"/>
  <c r="C54" i="7"/>
  <c r="N63" i="7"/>
  <c r="B60" i="7"/>
  <c r="N56" i="7"/>
  <c r="N55" i="7"/>
  <c r="N53" i="7"/>
  <c r="F54" i="7"/>
  <c r="N54" i="7"/>
  <c r="G68" i="7"/>
  <c r="G61" i="7"/>
  <c r="I68" i="7"/>
  <c r="I61" i="7"/>
  <c r="E69" i="7"/>
  <c r="E62" i="7"/>
  <c r="F69" i="7"/>
  <c r="F62" i="7"/>
  <c r="K69" i="7"/>
  <c r="K62" i="7"/>
  <c r="L69" i="7"/>
  <c r="L62" i="7"/>
  <c r="H69" i="7"/>
  <c r="H62" i="7"/>
  <c r="D69" i="7"/>
  <c r="D62" i="7"/>
  <c r="J68" i="7"/>
  <c r="J61" i="7"/>
  <c r="I69" i="7"/>
  <c r="I62" i="7"/>
  <c r="B69" i="7"/>
  <c r="N62" i="7"/>
  <c r="B62" i="7"/>
  <c r="K68" i="7"/>
  <c r="K61" i="7"/>
  <c r="G69" i="7"/>
  <c r="G62" i="7"/>
  <c r="L68" i="7"/>
  <c r="L61" i="7"/>
  <c r="C69" i="7"/>
  <c r="C62" i="7"/>
  <c r="J69" i="7"/>
  <c r="J62" i="7"/>
  <c r="D68" i="7"/>
  <c r="D61" i="7"/>
  <c r="H68" i="7"/>
  <c r="H61" i="7"/>
  <c r="M68" i="7"/>
  <c r="M61" i="7"/>
  <c r="E68" i="7"/>
  <c r="E61" i="7"/>
  <c r="F68" i="7"/>
  <c r="F61" i="7"/>
  <c r="C68" i="7"/>
  <c r="C61" i="7"/>
  <c r="B68" i="7"/>
  <c r="N61" i="7"/>
  <c r="B61" i="7"/>
  <c r="N74" i="7"/>
  <c r="N84" i="7" l="1"/>
  <c r="N81" i="7"/>
  <c r="N76" i="7"/>
  <c r="N82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Zimmer, Gregory</author>
  </authors>
  <commentList>
    <comment ref="N30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Zimmer, Gregory:</t>
        </r>
        <r>
          <rPr>
            <sz val="9"/>
            <color indexed="81"/>
            <rFont val="Tahoma"/>
            <family val="2"/>
          </rPr>
          <t xml:space="preserve">
Businesses in 722511, $2.03 mil in tax contributed in 2018, are largely responsible for the variance between years, unless that category was recently changed</t>
        </r>
      </text>
    </comment>
  </commentList>
</comments>
</file>

<file path=xl/sharedStrings.xml><?xml version="1.0" encoding="utf-8"?>
<sst xmlns="http://schemas.openxmlformats.org/spreadsheetml/2006/main" count="257" uniqueCount="74">
  <si>
    <t>Total Sales Tax</t>
  </si>
  <si>
    <t>Total Use Tax</t>
  </si>
  <si>
    <t>Food and Dining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</si>
  <si>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</si>
  <si>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</si>
  <si>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</si>
  <si>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</si>
  <si>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</si>
  <si>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</si>
  <si>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</si>
  <si>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</si>
  <si>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</si>
  <si>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</si>
  <si>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</si>
  <si>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</si>
  <si>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Percent Change from Prior Year by Month</t>
  </si>
  <si>
    <t>Auto Dealers &amp; Parts</t>
  </si>
  <si>
    <t>2014-2015</t>
  </si>
  <si>
    <t>Jan 2014</t>
  </si>
  <si>
    <t>Feb 2014</t>
  </si>
  <si>
    <t>Mar 2014</t>
  </si>
  <si>
    <t>Apr 2014</t>
  </si>
  <si>
    <t>May 2014</t>
  </si>
  <si>
    <t>Jun 2014</t>
  </si>
  <si>
    <t>Jul 2014</t>
  </si>
  <si>
    <t>Aug 2014</t>
  </si>
  <si>
    <t>Sep 2014</t>
  </si>
  <si>
    <t>Oct 2014</t>
  </si>
  <si>
    <t>Nov 2014</t>
  </si>
  <si>
    <t>Dec 2014</t>
  </si>
  <si>
    <t>Jan 2015</t>
  </si>
  <si>
    <t>Feb 2015</t>
  </si>
  <si>
    <t>Mar 2015</t>
  </si>
  <si>
    <t>Apr 2015</t>
  </si>
  <si>
    <t>May 2015</t>
  </si>
  <si>
    <t>Jun 2015</t>
  </si>
  <si>
    <t>Jul 2015</t>
  </si>
  <si>
    <t>Aug 2015</t>
  </si>
  <si>
    <t>Sep 2015</t>
  </si>
  <si>
    <t>Oct 2015</t>
  </si>
  <si>
    <t>Nov 2015</t>
  </si>
  <si>
    <t>Dec 2015</t>
  </si>
  <si>
    <t>2015</t>
  </si>
  <si>
    <t>Jan 2016</t>
  </si>
  <si>
    <t>Feb 2016</t>
  </si>
  <si>
    <t>Mar 2016</t>
  </si>
  <si>
    <t>Apr 2016</t>
  </si>
  <si>
    <t>May 2016</t>
  </si>
  <si>
    <t>Jun 2016</t>
  </si>
  <si>
    <t>Jul 2016</t>
  </si>
  <si>
    <t>Aug 2016</t>
  </si>
  <si>
    <t>Sep 2016</t>
  </si>
  <si>
    <t>Oct 2016</t>
  </si>
  <si>
    <t>Nov 2016</t>
  </si>
  <si>
    <t>Dec 2016</t>
  </si>
  <si>
    <t>2015-2016</t>
  </si>
  <si>
    <t>YTD</t>
  </si>
  <si>
    <t>2016-2017</t>
  </si>
  <si>
    <t>2018 YTD</t>
  </si>
  <si>
    <t>Data based on Area Report 18-25 Crystal report and GenTax generated data for Havana BID</t>
  </si>
  <si>
    <t>2017-2018</t>
  </si>
  <si>
    <t>Feb-18*</t>
  </si>
  <si>
    <t>May-18**</t>
  </si>
  <si>
    <t>2016</t>
  </si>
  <si>
    <t>2017</t>
  </si>
  <si>
    <t>* Starting January 1 2018, the City eliminated a Vendor Fee exemption for Sales Tax remittance.</t>
  </si>
  <si>
    <t>2019 YTD</t>
  </si>
  <si>
    <t>2018-2019</t>
  </si>
  <si>
    <t>** Starting May 2018, the City implemented a new tax processing sytem. This change allowed businesses with multiple locations in the city to submit a singular tax return. Due to changes in reporting requirements, sales tax for some sites in 2018 is estimated and may include a small amount of use tax.</t>
  </si>
  <si>
    <t>2020 YTD</t>
  </si>
  <si>
    <t>2019-2020</t>
  </si>
  <si>
    <t>Sales Tax Revenue Jan 2014 - Mar 2020</t>
  </si>
  <si>
    <t>Analysis of variance for Chance Horiuchi</t>
  </si>
  <si>
    <t>Sales Tax Revenue Jan 2014 - July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</si>
</sst>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[$-409]mmm\-yy;@"/>
    <numFmt numFmtId="165" formatCode="&quot;$&quot;#,##0"/>
    <numFmt numFmtId="166" formatCode="0.0%"/>
    <numFmt numFmtId="167" formatCode="_(* #,##0_);_(* \(#,##0\);_(* &quot;-&quot;??_);_(@_)"/>
  </numFmts>
  <fonts count="14" x14ac:knownFonts="1">
    <font>
      <sz val="10"/>
      <color indexed="8"/>
      <name val="ARIAL"/>
      <charset val="1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4"/>
      <color indexed="8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u/>
      <sz val="10"/>
      <color indexed="8"/>
      <name val="Arial"/>
      <family val="2"/>
    </font>
    <font>
      <b/>
      <u/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5">
    <xf numFmtId="0" fontId="0" fillId="0" borderId="0">
      <alignment vertical="top"/>
    </xf>
    <xf numFmtId="43" fontId="2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0" fontId="1" fillId="0" borderId="0">
      <alignment vertical="top"/>
    </xf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5" fillId="0" borderId="0"/>
    <xf numFmtId="164" fontId="6" fillId="0" borderId="0"/>
    <xf numFmtId="0" fontId="1" fillId="0" borderId="0">
      <alignment vertical="top"/>
    </xf>
    <xf numFmtId="0" fontId="1" fillId="0" borderId="0">
      <alignment vertical="top"/>
    </xf>
    <xf numFmtId="164" fontId="6" fillId="0" borderId="0"/>
    <xf numFmtId="0" fontId="1" fillId="0" borderId="0">
      <alignment vertical="top"/>
    </xf>
    <xf numFmtId="164" fontId="6" fillId="0" borderId="0"/>
    <xf numFmtId="0" fontId="1" fillId="0" borderId="0">
      <alignment vertical="top"/>
    </xf>
    <xf numFmtId="0" fontId="1" fillId="0" borderId="0">
      <alignment vertical="top"/>
    </xf>
    <xf numFmtId="164" fontId="6" fillId="0" borderId="0"/>
    <xf numFmtId="0" fontId="10" fillId="0" borderId="0"/>
    <xf numFmtId="0" fontId="5" fillId="0" borderId="0"/>
    <xf numFmtId="0" fontId="1" fillId="0" borderId="0">
      <alignment vertical="top"/>
    </xf>
    <xf numFmtId="0" fontId="1" fillId="0" borderId="0">
      <alignment vertical="top"/>
    </xf>
    <xf numFmtId="0" fontId="5" fillId="0" borderId="0"/>
    <xf numFmtId="0" fontId="1" fillId="0" borderId="0">
      <alignment vertical="top"/>
    </xf>
    <xf numFmtId="0" fontId="1" fillId="0" borderId="0">
      <alignment vertical="top"/>
    </xf>
    <xf numFmtId="0" fontId="5" fillId="0" borderId="0"/>
    <xf numFmtId="0" fontId="1" fillId="0" borderId="0">
      <alignment vertical="top"/>
    </xf>
    <xf numFmtId="0" fontId="1" fillId="0" borderId="0">
      <alignment vertical="top"/>
    </xf>
    <xf numFmtId="164" fontId="6" fillId="0" borderId="0"/>
    <xf numFmtId="0" fontId="1" fillId="0" borderId="0">
      <alignment vertical="top"/>
    </xf>
    <xf numFmtId="0" fontId="1" fillId="0" borderId="0">
      <alignment vertical="top"/>
    </xf>
    <xf numFmtId="0" fontId="5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9" fontId="2" fillId="0" borderId="0" applyFont="0" applyFill="0" applyBorder="0" applyAlignment="0" applyProtection="0">
      <alignment vertical="top"/>
    </xf>
    <xf numFmtId="9" fontId="1" fillId="0" borderId="0" applyFont="0" applyFill="0" applyBorder="0" applyAlignment="0" applyProtection="0">
      <alignment vertical="top"/>
    </xf>
    <xf numFmtId="9" fontId="1" fillId="0" borderId="0" applyFont="0" applyFill="0" applyBorder="0" applyAlignment="0" applyProtection="0">
      <alignment vertical="top"/>
    </xf>
  </cellStyleXfs>
  <cellXfs count="87">
    <xf numFmtId="0" fontId="0" fillId="0" borderId="0" xfId="0">
      <alignment vertical="top"/>
    </xf>
    <xf numFmtId="0" fontId="1" fillId="0" borderId="0" xfId="0" applyFont="1">
      <alignment vertical="top"/>
    </xf>
    <xf numFmtId="0" fontId="0" fillId="0" borderId="0" xfId="0" applyAlignment="1">
      <alignment horizontal="center" vertical="top"/>
    </xf>
    <xf numFmtId="0" fontId="3" fillId="0" borderId="0" xfId="0" applyFont="1">
      <alignment vertical="top"/>
    </xf>
    <xf numFmtId="49" fontId="3" fillId="0" borderId="0" xfId="0" applyNumberFormat="1" applyFont="1" applyAlignment="1">
      <alignment horizontal="center" vertical="top"/>
    </xf>
    <xf numFmtId="49" fontId="3" fillId="0" borderId="0" xfId="0" applyNumberFormat="1" applyFont="1" applyBorder="1" applyAlignment="1">
      <alignment horizontal="center" vertical="top"/>
    </xf>
    <xf numFmtId="3" fontId="0" fillId="0" borderId="0" xfId="0" applyNumberFormat="1" applyBorder="1" applyAlignment="1">
      <alignment horizontal="right" vertical="top"/>
    </xf>
    <xf numFmtId="3" fontId="0" fillId="0" borderId="1" xfId="0" applyNumberFormat="1" applyBorder="1" applyAlignment="1">
      <alignment horizontal="right" vertical="top"/>
    </xf>
    <xf numFmtId="166" fontId="1" fillId="0" borderId="1" xfId="62" applyNumberFormat="1" applyFont="1" applyBorder="1" applyAlignment="1">
      <alignment horizontal="right" vertical="top"/>
    </xf>
    <xf numFmtId="0" fontId="1" fillId="0" borderId="2" xfId="0" applyFont="1" applyBorder="1">
      <alignment vertical="top"/>
    </xf>
    <xf numFmtId="165" fontId="0" fillId="0" borderId="2" xfId="0" applyNumberFormat="1" applyBorder="1" applyAlignment="1">
      <alignment horizontal="right" vertical="top"/>
    </xf>
    <xf numFmtId="0" fontId="1" fillId="0" borderId="3" xfId="0" applyFont="1" applyBorder="1">
      <alignment vertical="top"/>
    </xf>
    <xf numFmtId="3" fontId="0" fillId="0" borderId="3" xfId="0" applyNumberFormat="1" applyBorder="1" applyAlignment="1">
      <alignment horizontal="right" vertical="top"/>
    </xf>
    <xf numFmtId="166" fontId="1" fillId="0" borderId="2" xfId="62" applyNumberFormat="1" applyFont="1" applyBorder="1" applyAlignment="1">
      <alignment horizontal="right" vertical="top"/>
    </xf>
    <xf numFmtId="166" fontId="1" fillId="0" borderId="3" xfId="62" applyNumberFormat="1" applyFont="1" applyBorder="1" applyAlignment="1">
      <alignment horizontal="right" vertical="top"/>
    </xf>
    <xf numFmtId="0" fontId="1" fillId="0" borderId="0" xfId="0" applyFont="1" applyBorder="1">
      <alignment vertical="top"/>
    </xf>
    <xf numFmtId="0" fontId="4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top" indent="1"/>
    </xf>
    <xf numFmtId="0" fontId="1" fillId="0" borderId="0" xfId="0" applyFont="1" applyAlignment="1">
      <alignment horizontal="center" vertical="top"/>
    </xf>
    <xf numFmtId="3" fontId="1" fillId="0" borderId="0" xfId="0" applyNumberFormat="1" applyFont="1" applyBorder="1" applyAlignment="1">
      <alignment horizontal="right" vertical="top"/>
    </xf>
    <xf numFmtId="165" fontId="0" fillId="0" borderId="1" xfId="0" applyNumberFormat="1" applyBorder="1" applyAlignment="1">
      <alignment horizontal="right" vertical="top"/>
    </xf>
    <xf numFmtId="165" fontId="0" fillId="0" borderId="3" xfId="0" applyNumberFormat="1" applyBorder="1" applyAlignment="1">
      <alignment horizontal="right" vertical="top"/>
    </xf>
    <xf numFmtId="0" fontId="1" fillId="0" borderId="4" xfId="0" applyFont="1" applyBorder="1">
      <alignment vertical="top"/>
    </xf>
    <xf numFmtId="0" fontId="1" fillId="0" borderId="5" xfId="0" applyFont="1" applyBorder="1" applyAlignment="1">
      <alignment horizontal="left" vertical="top" indent="1"/>
    </xf>
    <xf numFmtId="0" fontId="1" fillId="0" borderId="6" xfId="0" applyFont="1" applyBorder="1">
      <alignment vertical="top"/>
    </xf>
    <xf numFmtId="166" fontId="1" fillId="0" borderId="4" xfId="62" applyNumberFormat="1" applyFont="1" applyBorder="1" applyAlignment="1">
      <alignment horizontal="right" vertical="top"/>
    </xf>
    <xf numFmtId="166" fontId="1" fillId="0" borderId="5" xfId="62" applyNumberFormat="1" applyFont="1" applyBorder="1" applyAlignment="1">
      <alignment horizontal="right" vertical="top"/>
    </xf>
    <xf numFmtId="166" fontId="1" fillId="0" borderId="6" xfId="62" applyNumberFormat="1" applyFont="1" applyBorder="1" applyAlignment="1">
      <alignment horizontal="right" vertical="top"/>
    </xf>
    <xf numFmtId="165" fontId="1" fillId="0" borderId="4" xfId="0" applyNumberFormat="1" applyFont="1" applyBorder="1" applyAlignment="1">
      <alignment horizontal="right" vertical="top"/>
    </xf>
    <xf numFmtId="3" fontId="1" fillId="0" borderId="5" xfId="0" applyNumberFormat="1" applyFont="1" applyBorder="1" applyAlignment="1">
      <alignment horizontal="right" vertical="top"/>
    </xf>
    <xf numFmtId="3" fontId="1" fillId="0" borderId="6" xfId="0" applyNumberFormat="1" applyFont="1" applyBorder="1" applyAlignment="1">
      <alignment horizontal="right" vertical="top"/>
    </xf>
    <xf numFmtId="3" fontId="0" fillId="0" borderId="2" xfId="0" applyNumberFormat="1" applyBorder="1" applyAlignment="1">
      <alignment horizontal="right" vertical="top"/>
    </xf>
    <xf numFmtId="167" fontId="0" fillId="0" borderId="2" xfId="1" applyNumberFormat="1" applyFont="1" applyBorder="1" applyAlignment="1">
      <alignment horizontal="right" vertical="top"/>
    </xf>
    <xf numFmtId="4" fontId="0" fillId="0" borderId="3" xfId="0" applyNumberFormat="1" applyBorder="1" applyAlignment="1">
      <alignment horizontal="right" vertical="top"/>
    </xf>
    <xf numFmtId="3" fontId="0" fillId="0" borderId="1" xfId="0" applyNumberFormat="1" applyFill="1" applyBorder="1" applyAlignment="1">
      <alignment horizontal="right" vertical="top"/>
    </xf>
    <xf numFmtId="166" fontId="1" fillId="0" borderId="0" xfId="62" applyNumberFormat="1" applyFont="1" applyBorder="1" applyAlignment="1">
      <alignment horizontal="right" vertical="top"/>
    </xf>
    <xf numFmtId="166" fontId="1" fillId="0" borderId="7" xfId="62" applyNumberFormat="1" applyFont="1" applyBorder="1" applyAlignment="1">
      <alignment horizontal="right" vertical="top"/>
    </xf>
    <xf numFmtId="166" fontId="1" fillId="0" borderId="8" xfId="62" applyNumberFormat="1" applyFont="1" applyBorder="1" applyAlignment="1">
      <alignment horizontal="right" vertical="top"/>
    </xf>
    <xf numFmtId="165" fontId="0" fillId="0" borderId="4" xfId="0" applyNumberFormat="1" applyBorder="1" applyAlignment="1">
      <alignment horizontal="right" vertical="top"/>
    </xf>
    <xf numFmtId="3" fontId="0" fillId="0" borderId="5" xfId="0" applyNumberFormat="1" applyBorder="1" applyAlignment="1">
      <alignment horizontal="right" vertical="top"/>
    </xf>
    <xf numFmtId="3" fontId="0" fillId="0" borderId="5" xfId="0" applyNumberFormat="1" applyFill="1" applyBorder="1" applyAlignment="1">
      <alignment horizontal="right" vertical="top"/>
    </xf>
    <xf numFmtId="3" fontId="0" fillId="0" borderId="6" xfId="0" applyNumberFormat="1" applyBorder="1" applyAlignment="1">
      <alignment horizontal="right" vertical="top"/>
    </xf>
    <xf numFmtId="165" fontId="0" fillId="0" borderId="9" xfId="0" applyNumberFormat="1" applyBorder="1" applyAlignment="1">
      <alignment horizontal="right" vertical="top"/>
    </xf>
    <xf numFmtId="165" fontId="0" fillId="0" borderId="10" xfId="0" applyNumberFormat="1" applyBorder="1" applyAlignment="1">
      <alignment horizontal="right" vertical="top"/>
    </xf>
    <xf numFmtId="165" fontId="0" fillId="0" borderId="11" xfId="0" applyNumberFormat="1" applyBorder="1" applyAlignment="1">
      <alignment horizontal="right" vertical="top"/>
    </xf>
    <xf numFmtId="167" fontId="0" fillId="0" borderId="3" xfId="1" applyNumberFormat="1" applyFont="1" applyBorder="1" applyAlignment="1">
      <alignment horizontal="right" vertical="top"/>
    </xf>
    <xf numFmtId="167" fontId="0" fillId="0" borderId="1" xfId="1" applyNumberFormat="1" applyFont="1" applyBorder="1" applyAlignment="1">
      <alignment horizontal="right" vertical="top"/>
    </xf>
    <xf numFmtId="167" fontId="0" fillId="0" borderId="0" xfId="1" applyNumberFormat="1" applyFont="1" applyBorder="1" applyAlignment="1">
      <alignment horizontal="right" vertical="top"/>
    </xf>
    <xf numFmtId="165" fontId="0" fillId="0" borderId="0" xfId="0" applyNumberFormat="1" applyBorder="1" applyAlignment="1">
      <alignment horizontal="right" vertical="top"/>
    </xf>
    <xf numFmtId="17" fontId="3" fillId="0" borderId="0" xfId="0" applyNumberFormat="1" applyFont="1" applyBorder="1" applyAlignment="1">
      <alignment horizontal="center" vertical="top"/>
    </xf>
    <xf numFmtId="167" fontId="7" fillId="0" borderId="2" xfId="1" applyNumberFormat="1" applyFont="1" applyFill="1" applyBorder="1" applyAlignment="1">
      <alignment horizontal="right" vertical="top"/>
    </xf>
    <xf numFmtId="167" fontId="7" fillId="0" borderId="1" xfId="1" applyNumberFormat="1" applyFont="1" applyFill="1" applyBorder="1" applyAlignment="1">
      <alignment horizontal="right" vertical="top"/>
    </xf>
    <xf numFmtId="167" fontId="7" fillId="0" borderId="3" xfId="1" applyNumberFormat="1" applyFont="1" applyFill="1" applyBorder="1" applyAlignment="1">
      <alignment horizontal="right" vertical="top"/>
    </xf>
    <xf numFmtId="167" fontId="7" fillId="0" borderId="0" xfId="1" applyNumberFormat="1" applyFont="1" applyFill="1" applyBorder="1" applyAlignment="1">
      <alignment horizontal="right" vertical="top"/>
    </xf>
    <xf numFmtId="3" fontId="0" fillId="4" borderId="0" xfId="0" applyNumberFormat="1" applyFill="1">
      <alignment vertical="top"/>
    </xf>
    <xf numFmtId="0" fontId="0" fillId="4" borderId="0" xfId="0" applyFill="1">
      <alignment vertical="top"/>
    </xf>
    <xf numFmtId="166" fontId="11" fillId="4" borderId="0" xfId="62" applyNumberFormat="1" applyFont="1" applyFill="1">
      <alignment vertical="top"/>
    </xf>
    <xf numFmtId="3" fontId="0" fillId="0" borderId="0" xfId="0" applyNumberFormat="1">
      <alignment vertical="top"/>
    </xf>
    <xf numFmtId="0" fontId="4" fillId="3" borderId="0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 wrapText="1"/>
    </xf>
    <xf numFmtId="0" fontId="12" fillId="0" borderId="0" xfId="0" applyFont="1">
      <alignment vertical="top"/>
    </xf>
    <xf numFmtId="49" fontId="13" fillId="0" borderId="0" xfId="0" applyNumberFormat="1" applyFont="1" applyAlignment="1">
      <alignment horizontal="center" vertical="top"/>
    </xf>
    <xf numFmtId="0" fontId="13" fillId="0" borderId="0" xfId="0" applyFont="1">
      <alignment vertical="top"/>
    </xf>
    <xf numFmtId="49" fontId="13" fillId="0" borderId="0" xfId="0" applyNumberFormat="1" applyFont="1" applyBorder="1" applyAlignment="1">
      <alignment horizontal="center" vertical="top"/>
    </xf>
    <xf numFmtId="0" fontId="12" fillId="0" borderId="4" xfId="0" applyFont="1" applyBorder="1">
      <alignment vertical="top"/>
    </xf>
    <xf numFmtId="166" fontId="12" fillId="0" borderId="4" xfId="62" applyNumberFormat="1" applyFont="1" applyBorder="1" applyAlignment="1">
      <alignment horizontal="right" vertical="top"/>
    </xf>
    <xf numFmtId="166" fontId="12" fillId="0" borderId="2" xfId="62" applyNumberFormat="1" applyFont="1" applyBorder="1" applyAlignment="1">
      <alignment horizontal="right" vertical="top"/>
    </xf>
    <xf numFmtId="166" fontId="12" fillId="0" borderId="7" xfId="62" applyNumberFormat="1" applyFont="1" applyBorder="1" applyAlignment="1">
      <alignment horizontal="right" vertical="top"/>
    </xf>
    <xf numFmtId="0" fontId="12" fillId="0" borderId="5" xfId="0" applyFont="1" applyBorder="1" applyAlignment="1">
      <alignment horizontal="left" vertical="top" indent="1"/>
    </xf>
    <xf numFmtId="166" fontId="12" fillId="0" borderId="5" xfId="62" applyNumberFormat="1" applyFont="1" applyBorder="1" applyAlignment="1">
      <alignment horizontal="right" vertical="top"/>
    </xf>
    <xf numFmtId="166" fontId="12" fillId="0" borderId="1" xfId="62" applyNumberFormat="1" applyFont="1" applyBorder="1" applyAlignment="1">
      <alignment horizontal="right" vertical="top"/>
    </xf>
    <xf numFmtId="166" fontId="12" fillId="0" borderId="0" xfId="62" applyNumberFormat="1" applyFont="1" applyBorder="1" applyAlignment="1">
      <alignment horizontal="right" vertical="top"/>
    </xf>
    <xf numFmtId="0" fontId="12" fillId="0" borderId="6" xfId="0" applyFont="1" applyBorder="1">
      <alignment vertical="top"/>
    </xf>
    <xf numFmtId="166" fontId="12" fillId="0" borderId="6" xfId="62" applyNumberFormat="1" applyFont="1" applyBorder="1" applyAlignment="1">
      <alignment horizontal="right" vertical="top"/>
    </xf>
    <xf numFmtId="166" fontId="12" fillId="0" borderId="3" xfId="62" applyNumberFormat="1" applyFont="1" applyBorder="1" applyAlignment="1">
      <alignment horizontal="right" vertical="top"/>
    </xf>
    <xf numFmtId="166" fontId="12" fillId="0" borderId="8" xfId="62" applyNumberFormat="1" applyFont="1" applyBorder="1" applyAlignment="1">
      <alignment horizontal="right" vertical="top"/>
    </xf>
    <xf numFmtId="0" fontId="12" fillId="0" borderId="0" xfId="0" applyFont="1" applyAlignment="1">
      <alignment horizontal="center" vertical="top"/>
    </xf>
    <xf numFmtId="166" fontId="12" fillId="2" borderId="2" xfId="62" applyNumberFormat="1" applyFont="1" applyFill="1" applyBorder="1" applyAlignment="1">
      <alignment horizontal="right" vertical="top"/>
    </xf>
    <xf numFmtId="166" fontId="12" fillId="2" borderId="7" xfId="62" applyNumberFormat="1" applyFont="1" applyFill="1" applyBorder="1" applyAlignment="1">
      <alignment horizontal="right" vertical="top"/>
    </xf>
    <xf numFmtId="166" fontId="12" fillId="2" borderId="4" xfId="62" applyNumberFormat="1" applyFont="1" applyFill="1" applyBorder="1" applyAlignment="1">
      <alignment horizontal="right" vertical="top"/>
    </xf>
    <xf numFmtId="166" fontId="12" fillId="2" borderId="1" xfId="62" applyNumberFormat="1" applyFont="1" applyFill="1" applyBorder="1" applyAlignment="1">
      <alignment horizontal="right" vertical="top"/>
    </xf>
    <xf numFmtId="166" fontId="12" fillId="2" borderId="0" xfId="62" applyNumberFormat="1" applyFont="1" applyFill="1" applyBorder="1" applyAlignment="1">
      <alignment horizontal="right" vertical="top"/>
    </xf>
    <xf numFmtId="166" fontId="12" fillId="2" borderId="5" xfId="62" applyNumberFormat="1" applyFont="1" applyFill="1" applyBorder="1" applyAlignment="1">
      <alignment horizontal="right" vertical="top"/>
    </xf>
    <xf numFmtId="166" fontId="12" fillId="2" borderId="3" xfId="62" applyNumberFormat="1" applyFont="1" applyFill="1" applyBorder="1" applyAlignment="1">
      <alignment horizontal="right" vertical="top"/>
    </xf>
    <xf numFmtId="166" fontId="12" fillId="2" borderId="8" xfId="62" applyNumberFormat="1" applyFont="1" applyFill="1" applyBorder="1" applyAlignment="1">
      <alignment horizontal="right" vertical="top"/>
    </xf>
    <xf numFmtId="166" fontId="12" fillId="2" borderId="6" xfId="62" applyNumberFormat="1" applyFont="1" applyFill="1" applyBorder="1" applyAlignment="1">
      <alignment horizontal="right" vertical="top"/>
    </xf>
  </cellXfs>
  <cellStyles count="65">
    <cellStyle name="Comma" xfId="1" builtinId="3"/>
    <cellStyle name="Comma 2 2" xfId="2" xr:uid="{00000000-0005-0000-0000-000001000000}"/>
    <cellStyle name="Normal" xfId="0" builtinId="0"/>
    <cellStyle name="Normal 10" xfId="3" xr:uid="{00000000-0005-0000-0000-000003000000}"/>
    <cellStyle name="Normal 11" xfId="4" xr:uid="{00000000-0005-0000-0000-000004000000}"/>
    <cellStyle name="Normal 12" xfId="5" xr:uid="{00000000-0005-0000-0000-000005000000}"/>
    <cellStyle name="Normal 13" xfId="6" xr:uid="{00000000-0005-0000-0000-000006000000}"/>
    <cellStyle name="Normal 14" xfId="7" xr:uid="{00000000-0005-0000-0000-000007000000}"/>
    <cellStyle name="Normal 15" xfId="8" xr:uid="{00000000-0005-0000-0000-000008000000}"/>
    <cellStyle name="Normal 16" xfId="9" xr:uid="{00000000-0005-0000-0000-000009000000}"/>
    <cellStyle name="Normal 17" xfId="10" xr:uid="{00000000-0005-0000-0000-00000A000000}"/>
    <cellStyle name="Normal 18" xfId="11" xr:uid="{00000000-0005-0000-0000-00000B000000}"/>
    <cellStyle name="Normal 19" xfId="12" xr:uid="{00000000-0005-0000-0000-00000C000000}"/>
    <cellStyle name="Normal 2 10" xfId="13" xr:uid="{00000000-0005-0000-0000-00000D000000}"/>
    <cellStyle name="Normal 2 11" xfId="14" xr:uid="{00000000-0005-0000-0000-00000E000000}"/>
    <cellStyle name="Normal 2 12" xfId="15" xr:uid="{00000000-0005-0000-0000-00000F000000}"/>
    <cellStyle name="Normal 2 13" xfId="16" xr:uid="{00000000-0005-0000-0000-000010000000}"/>
    <cellStyle name="Normal 2 14" xfId="17" xr:uid="{00000000-0005-0000-0000-000011000000}"/>
    <cellStyle name="Normal 2 15" xfId="18" xr:uid="{00000000-0005-0000-0000-000012000000}"/>
    <cellStyle name="Normal 2 16" xfId="19" xr:uid="{00000000-0005-0000-0000-000013000000}"/>
    <cellStyle name="Normal 2 2" xfId="20" xr:uid="{00000000-0005-0000-0000-000014000000}"/>
    <cellStyle name="Normal 2 3" xfId="21" xr:uid="{00000000-0005-0000-0000-000015000000}"/>
    <cellStyle name="Normal 2 4" xfId="22" xr:uid="{00000000-0005-0000-0000-000016000000}"/>
    <cellStyle name="Normal 2 5" xfId="23" xr:uid="{00000000-0005-0000-0000-000017000000}"/>
    <cellStyle name="Normal 2 6" xfId="24" xr:uid="{00000000-0005-0000-0000-000018000000}"/>
    <cellStyle name="Normal 2 7" xfId="25" xr:uid="{00000000-0005-0000-0000-000019000000}"/>
    <cellStyle name="Normal 2 8" xfId="26" xr:uid="{00000000-0005-0000-0000-00001A000000}"/>
    <cellStyle name="Normal 2 9" xfId="27" xr:uid="{00000000-0005-0000-0000-00001B000000}"/>
    <cellStyle name="Normal 20" xfId="28" xr:uid="{00000000-0005-0000-0000-00001C000000}"/>
    <cellStyle name="Normal 21" xfId="29" xr:uid="{00000000-0005-0000-0000-00001D000000}"/>
    <cellStyle name="Normal 22" xfId="30" xr:uid="{00000000-0005-0000-0000-00001E000000}"/>
    <cellStyle name="Normal 23" xfId="31" xr:uid="{00000000-0005-0000-0000-00001F000000}"/>
    <cellStyle name="Normal 24" xfId="32" xr:uid="{00000000-0005-0000-0000-000020000000}"/>
    <cellStyle name="Normal 25" xfId="33" xr:uid="{00000000-0005-0000-0000-000021000000}"/>
    <cellStyle name="Normal 26" xfId="34" xr:uid="{00000000-0005-0000-0000-000022000000}"/>
    <cellStyle name="Normal 27" xfId="35" xr:uid="{00000000-0005-0000-0000-000023000000}"/>
    <cellStyle name="Normal 28" xfId="36" xr:uid="{00000000-0005-0000-0000-000024000000}"/>
    <cellStyle name="Normal 29" xfId="37" xr:uid="{00000000-0005-0000-0000-000025000000}"/>
    <cellStyle name="Normal 29 2" xfId="38" xr:uid="{00000000-0005-0000-0000-000026000000}"/>
    <cellStyle name="Normal 3 2" xfId="39" xr:uid="{00000000-0005-0000-0000-000027000000}"/>
    <cellStyle name="Normal 3 2 2" xfId="40" xr:uid="{00000000-0005-0000-0000-000028000000}"/>
    <cellStyle name="Normal 3 2 2 2" xfId="41" xr:uid="{00000000-0005-0000-0000-000029000000}"/>
    <cellStyle name="Normal 3 2 2 2 2" xfId="42" xr:uid="{00000000-0005-0000-0000-00002A000000}"/>
    <cellStyle name="Normal 3 3" xfId="43" xr:uid="{00000000-0005-0000-0000-00002B000000}"/>
    <cellStyle name="Normal 3 4" xfId="44" xr:uid="{00000000-0005-0000-0000-00002C000000}"/>
    <cellStyle name="Normal 30" xfId="45" xr:uid="{00000000-0005-0000-0000-00002D000000}"/>
    <cellStyle name="Normal 4 2" xfId="46" xr:uid="{00000000-0005-0000-0000-00002E000000}"/>
    <cellStyle name="Normal 4 2 2" xfId="47" xr:uid="{00000000-0005-0000-0000-00002F000000}"/>
    <cellStyle name="Normal 4 3" xfId="48" xr:uid="{00000000-0005-0000-0000-000030000000}"/>
    <cellStyle name="Normal 5 2" xfId="49" xr:uid="{00000000-0005-0000-0000-000031000000}"/>
    <cellStyle name="Normal 5 2 2" xfId="50" xr:uid="{00000000-0005-0000-0000-000032000000}"/>
    <cellStyle name="Normal 5 3" xfId="51" xr:uid="{00000000-0005-0000-0000-000033000000}"/>
    <cellStyle name="Normal 6 2" xfId="52" xr:uid="{00000000-0005-0000-0000-000034000000}"/>
    <cellStyle name="Normal 6 2 2" xfId="53" xr:uid="{00000000-0005-0000-0000-000035000000}"/>
    <cellStyle name="Normal 6 3" xfId="54" xr:uid="{00000000-0005-0000-0000-000036000000}"/>
    <cellStyle name="Normal 7 2" xfId="55" xr:uid="{00000000-0005-0000-0000-000037000000}"/>
    <cellStyle name="Normal 7 2 2" xfId="56" xr:uid="{00000000-0005-0000-0000-000038000000}"/>
    <cellStyle name="Normal 7 3" xfId="57" xr:uid="{00000000-0005-0000-0000-000039000000}"/>
    <cellStyle name="Normal 8 2" xfId="58" xr:uid="{00000000-0005-0000-0000-00003A000000}"/>
    <cellStyle name="Normal 8 2 2" xfId="59" xr:uid="{00000000-0005-0000-0000-00003B000000}"/>
    <cellStyle name="Normal 8 3" xfId="60" xr:uid="{00000000-0005-0000-0000-00003C000000}"/>
    <cellStyle name="Normal 9" xfId="61" xr:uid="{00000000-0005-0000-0000-00003D000000}"/>
    <cellStyle name="Percent" xfId="62" builtinId="5"/>
    <cellStyle name="Percent 2 2" xfId="63" xr:uid="{00000000-0005-0000-0000-00003F000000}"/>
    <cellStyle name="Percent 3" xfId="64" xr:uid="{00000000-0005-0000-0000-000040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R92"/>
  <sheetViews>
    <sheetView tabSelected="1" zoomScaleNormal="100" workbookViewId="0">
      <selection sqref="A1:N2"/>
    </sheetView>
  </sheetViews>
  <sheetFormatPr defaultRowHeight="12.5" x14ac:dyDescent="0.25"/>
  <cols>
    <col min="1" max="1" width="20.1796875" customWidth="1"/>
    <col min="2" max="7" width="10.7265625" style="2" customWidth="1"/>
    <col min="8" max="8" width="10.7265625" style="18" customWidth="1"/>
    <col min="9" max="13" width="10.7265625" style="2" customWidth="1"/>
    <col min="14" max="14" width="11.1796875" bestFit="1" customWidth="1"/>
    <col min="15" max="15" width="12.26953125" customWidth="1"/>
  </cols>
  <sheetData>
    <row r="1" spans="1:14" ht="12.75" customHeight="1" x14ac:dyDescent="0.25">
      <c r="A1" s="58" t="s">
        <v>73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 ht="12.75" customHeight="1" x14ac:dyDescent="0.2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</row>
    <row r="3" spans="1:14" ht="12.75" customHeight="1" x14ac:dyDescent="0.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1:14" ht="13" x14ac:dyDescent="0.25">
      <c r="A4" s="3"/>
      <c r="B4" s="5" t="s">
        <v>18</v>
      </c>
      <c r="C4" s="5" t="s">
        <v>19</v>
      </c>
      <c r="D4" s="5" t="s">
        <v>20</v>
      </c>
      <c r="E4" s="5" t="s">
        <v>21</v>
      </c>
      <c r="F4" s="5" t="s">
        <v>22</v>
      </c>
      <c r="G4" s="5" t="s">
        <v>23</v>
      </c>
      <c r="H4" s="5" t="s">
        <v>24</v>
      </c>
      <c r="I4" s="5" t="s">
        <v>25</v>
      </c>
      <c r="J4" s="5" t="s">
        <v>26</v>
      </c>
      <c r="K4" s="5" t="s">
        <v>27</v>
      </c>
      <c r="L4" s="5" t="s">
        <v>28</v>
      </c>
      <c r="M4" s="5" t="s">
        <v>29</v>
      </c>
      <c r="N4" s="5">
        <v>2014</v>
      </c>
    </row>
    <row r="5" spans="1:14" x14ac:dyDescent="0.25">
      <c r="A5" s="9" t="s">
        <v>0</v>
      </c>
      <c r="B5" s="10">
        <v>1739209.83</v>
      </c>
      <c r="C5" s="10">
        <v>1342888.48</v>
      </c>
      <c r="D5" s="10">
        <v>1320118.94</v>
      </c>
      <c r="E5" s="10">
        <v>1556171.42</v>
      </c>
      <c r="F5" s="10">
        <v>1389273.72</v>
      </c>
      <c r="G5" s="10">
        <v>1460634.17</v>
      </c>
      <c r="H5" s="28">
        <v>1563790.48</v>
      </c>
      <c r="I5" s="10">
        <v>1750222.06</v>
      </c>
      <c r="J5" s="31">
        <v>1774617.03</v>
      </c>
      <c r="K5" s="32">
        <v>1561160.05</v>
      </c>
      <c r="L5" s="32">
        <v>1529860.04</v>
      </c>
      <c r="M5" s="32">
        <v>1611819.56</v>
      </c>
      <c r="N5" s="10">
        <v>18599765.779999997</v>
      </c>
    </row>
    <row r="6" spans="1:14" x14ac:dyDescent="0.25">
      <c r="A6" s="17" t="s">
        <v>2</v>
      </c>
      <c r="B6" s="7">
        <v>245038.54</v>
      </c>
      <c r="C6" s="7">
        <v>226570.60000000009</v>
      </c>
      <c r="D6" s="7">
        <v>224607.03999999995</v>
      </c>
      <c r="E6" s="7">
        <v>252941.68000000002</v>
      </c>
      <c r="F6" s="7">
        <v>223616.55999999994</v>
      </c>
      <c r="G6" s="7">
        <v>227195.84999999998</v>
      </c>
      <c r="H6" s="29">
        <v>238066.3000000001</v>
      </c>
      <c r="I6" s="7">
        <v>246910.7</v>
      </c>
      <c r="J6" s="7">
        <v>228466.27999999994</v>
      </c>
      <c r="K6" s="7">
        <v>243438.02</v>
      </c>
      <c r="L6" s="7">
        <v>237621.63999999993</v>
      </c>
      <c r="M6" s="7">
        <v>224663.47999999995</v>
      </c>
      <c r="N6" s="20">
        <v>2819136.69</v>
      </c>
    </row>
    <row r="7" spans="1:14" x14ac:dyDescent="0.25">
      <c r="A7" s="17" t="s">
        <v>16</v>
      </c>
      <c r="B7" s="7">
        <v>418008.66000000003</v>
      </c>
      <c r="C7" s="7">
        <v>391531.28</v>
      </c>
      <c r="D7" s="7">
        <v>438357.16000000009</v>
      </c>
      <c r="E7" s="7">
        <v>503415.99000000011</v>
      </c>
      <c r="F7" s="7">
        <v>461615.20999999996</v>
      </c>
      <c r="G7" s="7">
        <v>483817.55000000005</v>
      </c>
      <c r="H7" s="29">
        <v>476126.04</v>
      </c>
      <c r="I7" s="34">
        <v>580407.30999999994</v>
      </c>
      <c r="J7" s="7">
        <v>542552.9800000001</v>
      </c>
      <c r="K7" s="7">
        <v>514529.64000000013</v>
      </c>
      <c r="L7" s="7">
        <v>558380.89999999991</v>
      </c>
      <c r="M7" s="7">
        <v>550212.73</v>
      </c>
      <c r="N7" s="20">
        <v>5918955.4500000011</v>
      </c>
    </row>
    <row r="8" spans="1:14" x14ac:dyDescent="0.25">
      <c r="A8" s="11" t="s">
        <v>1</v>
      </c>
      <c r="B8" s="12">
        <v>21138.74</v>
      </c>
      <c r="C8" s="12">
        <v>16425.759999999998</v>
      </c>
      <c r="D8" s="12">
        <v>14139.39</v>
      </c>
      <c r="E8" s="12">
        <v>14923</v>
      </c>
      <c r="F8" s="12">
        <v>11711.2</v>
      </c>
      <c r="G8" s="12">
        <v>18628.37</v>
      </c>
      <c r="H8" s="30">
        <v>14748.24</v>
      </c>
      <c r="I8" s="12">
        <v>13086.53</v>
      </c>
      <c r="J8" s="12">
        <v>13499</v>
      </c>
      <c r="K8" s="33">
        <v>15756.37</v>
      </c>
      <c r="L8" s="33">
        <v>16489.12</v>
      </c>
      <c r="M8" s="33">
        <v>14197.9</v>
      </c>
      <c r="N8" s="21">
        <v>184743.61999999997</v>
      </c>
    </row>
    <row r="9" spans="1:14" x14ac:dyDescent="0.25">
      <c r="A9" s="15"/>
      <c r="B9" s="6"/>
      <c r="C9" s="6"/>
      <c r="D9" s="6"/>
      <c r="E9" s="6"/>
      <c r="F9" s="6"/>
      <c r="G9" s="6"/>
      <c r="H9" s="19"/>
      <c r="I9" s="6"/>
      <c r="J9" s="6"/>
      <c r="K9" s="6"/>
      <c r="L9" s="6"/>
      <c r="M9" s="6"/>
    </row>
    <row r="10" spans="1:14" ht="13" x14ac:dyDescent="0.25">
      <c r="A10" s="3"/>
      <c r="B10" s="5" t="s">
        <v>30</v>
      </c>
      <c r="C10" s="5" t="s">
        <v>31</v>
      </c>
      <c r="D10" s="5" t="s">
        <v>32</v>
      </c>
      <c r="E10" s="5" t="s">
        <v>33</v>
      </c>
      <c r="F10" s="5" t="s">
        <v>34</v>
      </c>
      <c r="G10" s="5" t="s">
        <v>35</v>
      </c>
      <c r="H10" s="5" t="s">
        <v>36</v>
      </c>
      <c r="I10" s="5" t="s">
        <v>37</v>
      </c>
      <c r="J10" s="5" t="s">
        <v>38</v>
      </c>
      <c r="K10" s="5" t="s">
        <v>39</v>
      </c>
      <c r="L10" s="5" t="s">
        <v>40</v>
      </c>
      <c r="M10" s="5" t="s">
        <v>41</v>
      </c>
      <c r="N10" s="5" t="s">
        <v>42</v>
      </c>
    </row>
    <row r="11" spans="1:14" x14ac:dyDescent="0.25">
      <c r="A11" s="9" t="s">
        <v>0</v>
      </c>
      <c r="B11" s="10">
        <v>1916644.61</v>
      </c>
      <c r="C11" s="10">
        <v>1397311</v>
      </c>
      <c r="D11" s="10">
        <v>1468839.88</v>
      </c>
      <c r="E11" s="10">
        <v>1780101.95</v>
      </c>
      <c r="F11" s="10">
        <v>1598910.08</v>
      </c>
      <c r="G11" s="10">
        <v>1594947.55</v>
      </c>
      <c r="H11" s="28">
        <v>1757593.85</v>
      </c>
      <c r="I11" s="38">
        <v>1699010.68</v>
      </c>
      <c r="J11" s="31">
        <v>1837298.76</v>
      </c>
      <c r="K11" s="32">
        <v>1791008.23</v>
      </c>
      <c r="L11" s="32">
        <v>1692192.86</v>
      </c>
      <c r="M11" s="32">
        <v>1659152.86</v>
      </c>
      <c r="N11" s="42">
        <v>20193012.309999999</v>
      </c>
    </row>
    <row r="12" spans="1:14" x14ac:dyDescent="0.25">
      <c r="A12" s="17" t="s">
        <v>2</v>
      </c>
      <c r="B12" s="7">
        <v>245102.19999999998</v>
      </c>
      <c r="C12" s="7">
        <v>238856.86000000004</v>
      </c>
      <c r="D12" s="7">
        <v>238115.97000000006</v>
      </c>
      <c r="E12" s="7">
        <v>273171.25000000006</v>
      </c>
      <c r="F12" s="7">
        <v>261650.42</v>
      </c>
      <c r="G12" s="7">
        <v>248415.49000000002</v>
      </c>
      <c r="H12" s="29">
        <v>285120.86999999994</v>
      </c>
      <c r="I12" s="39">
        <v>262367.11000000004</v>
      </c>
      <c r="J12" s="7">
        <v>280514.71999999991</v>
      </c>
      <c r="K12" s="46">
        <v>267527.34999999998</v>
      </c>
      <c r="L12" s="46">
        <v>245993.67999999996</v>
      </c>
      <c r="M12" s="46">
        <v>235161.70000000004</v>
      </c>
      <c r="N12" s="43">
        <v>3081997.6200000006</v>
      </c>
    </row>
    <row r="13" spans="1:14" x14ac:dyDescent="0.25">
      <c r="A13" s="17" t="s">
        <v>16</v>
      </c>
      <c r="B13" s="7">
        <v>536720.75</v>
      </c>
      <c r="C13" s="7">
        <v>464496.18</v>
      </c>
      <c r="D13" s="7">
        <v>473317.94</v>
      </c>
      <c r="E13" s="7">
        <v>564072.16000000015</v>
      </c>
      <c r="F13" s="7">
        <v>548337.19999999995</v>
      </c>
      <c r="G13" s="7">
        <v>508279.61</v>
      </c>
      <c r="H13" s="29">
        <v>552695.15999999992</v>
      </c>
      <c r="I13" s="40">
        <v>620072.17000000004</v>
      </c>
      <c r="J13" s="7">
        <v>558559.46</v>
      </c>
      <c r="K13" s="46">
        <v>579396.70000000007</v>
      </c>
      <c r="L13" s="46">
        <v>613739.47000000009</v>
      </c>
      <c r="M13" s="46">
        <v>527117</v>
      </c>
      <c r="N13" s="43">
        <v>6546803.7999999998</v>
      </c>
    </row>
    <row r="14" spans="1:14" x14ac:dyDescent="0.25">
      <c r="A14" s="11" t="s">
        <v>1</v>
      </c>
      <c r="B14" s="12">
        <v>17591.41</v>
      </c>
      <c r="C14" s="12">
        <v>12380.83</v>
      </c>
      <c r="D14" s="12">
        <v>22177.46</v>
      </c>
      <c r="E14" s="12">
        <v>20859.54</v>
      </c>
      <c r="F14" s="12">
        <v>13326.55</v>
      </c>
      <c r="G14" s="12">
        <v>13713.25</v>
      </c>
      <c r="H14" s="30">
        <v>16772.72</v>
      </c>
      <c r="I14" s="41">
        <v>14165.36</v>
      </c>
      <c r="J14" s="12">
        <v>25202.89</v>
      </c>
      <c r="K14" s="45">
        <v>23574.57</v>
      </c>
      <c r="L14" s="45">
        <v>20214.82</v>
      </c>
      <c r="M14" s="45">
        <v>19418.41</v>
      </c>
      <c r="N14" s="44">
        <v>219397.81000000003</v>
      </c>
    </row>
    <row r="15" spans="1:14" x14ac:dyDescent="0.25">
      <c r="A15" s="15"/>
      <c r="B15" s="6"/>
      <c r="C15" s="6"/>
      <c r="D15" s="6"/>
      <c r="E15" s="6"/>
      <c r="F15" s="6"/>
      <c r="G15" s="6"/>
      <c r="H15" s="19"/>
      <c r="I15" s="6"/>
      <c r="J15" s="6"/>
      <c r="K15" s="47"/>
      <c r="L15" s="47"/>
      <c r="M15" s="47"/>
      <c r="N15" s="48"/>
    </row>
    <row r="16" spans="1:14" ht="13" x14ac:dyDescent="0.25">
      <c r="A16" s="3"/>
      <c r="B16" s="5" t="s">
        <v>43</v>
      </c>
      <c r="C16" s="5" t="s">
        <v>44</v>
      </c>
      <c r="D16" s="5" t="s">
        <v>45</v>
      </c>
      <c r="E16" s="5" t="s">
        <v>46</v>
      </c>
      <c r="F16" s="5" t="s">
        <v>47</v>
      </c>
      <c r="G16" s="5" t="s">
        <v>48</v>
      </c>
      <c r="H16" s="5" t="s">
        <v>49</v>
      </c>
      <c r="I16" s="5" t="s">
        <v>50</v>
      </c>
      <c r="J16" s="5" t="s">
        <v>51</v>
      </c>
      <c r="K16" s="5" t="s">
        <v>52</v>
      </c>
      <c r="L16" s="5" t="s">
        <v>53</v>
      </c>
      <c r="M16" s="5" t="s">
        <v>54</v>
      </c>
      <c r="N16" s="5" t="s">
        <v>63</v>
      </c>
    </row>
    <row r="17" spans="1:14" x14ac:dyDescent="0.25">
      <c r="A17" s="9" t="s">
        <v>0</v>
      </c>
      <c r="B17" s="10">
        <v>1894622.89</v>
      </c>
      <c r="C17" s="10">
        <v>1464876.65</v>
      </c>
      <c r="D17" s="10">
        <v>1505961.21</v>
      </c>
      <c r="E17" s="10">
        <v>1734900.64</v>
      </c>
      <c r="F17" s="10">
        <v>1594935.7</v>
      </c>
      <c r="G17" s="10">
        <v>1800285.19</v>
      </c>
      <c r="H17" s="28">
        <v>1715324.41</v>
      </c>
      <c r="I17" s="38">
        <v>1623364.58</v>
      </c>
      <c r="J17" s="31">
        <v>1649439.29</v>
      </c>
      <c r="K17" s="32">
        <v>2011733.5</v>
      </c>
      <c r="L17" s="32">
        <v>1644221.43</v>
      </c>
      <c r="M17" s="32">
        <v>1718558.14</v>
      </c>
      <c r="N17" s="42">
        <v>20358223.629999999</v>
      </c>
    </row>
    <row r="18" spans="1:14" x14ac:dyDescent="0.25">
      <c r="A18" s="17" t="s">
        <v>2</v>
      </c>
      <c r="B18" s="7">
        <v>247805.33000000005</v>
      </c>
      <c r="C18" s="7">
        <v>250411.08999999997</v>
      </c>
      <c r="D18" s="7">
        <v>243680.72</v>
      </c>
      <c r="E18" s="7">
        <v>269371.09999999998</v>
      </c>
      <c r="F18" s="7">
        <v>254326.56999999995</v>
      </c>
      <c r="G18" s="7">
        <v>257925.1100000001</v>
      </c>
      <c r="H18" s="29">
        <v>269493.84999999992</v>
      </c>
      <c r="I18" s="39">
        <v>256828.84000000005</v>
      </c>
      <c r="J18" s="7">
        <v>250301.53000000012</v>
      </c>
      <c r="K18" s="46">
        <v>264968.28999999998</v>
      </c>
      <c r="L18" s="46">
        <v>261889.15</v>
      </c>
      <c r="M18" s="46">
        <v>231530.37000000008</v>
      </c>
      <c r="N18" s="43">
        <v>3058531.95</v>
      </c>
    </row>
    <row r="19" spans="1:14" x14ac:dyDescent="0.25">
      <c r="A19" s="17" t="s">
        <v>16</v>
      </c>
      <c r="B19" s="7">
        <v>491104.56999999995</v>
      </c>
      <c r="C19" s="7">
        <v>436525.13</v>
      </c>
      <c r="D19" s="7">
        <v>503344.85000000003</v>
      </c>
      <c r="E19" s="7">
        <v>543678.64</v>
      </c>
      <c r="F19" s="7">
        <v>537207.00999999989</v>
      </c>
      <c r="G19" s="7">
        <v>513191.25</v>
      </c>
      <c r="H19" s="29">
        <v>483826.46000000008</v>
      </c>
      <c r="I19" s="40">
        <v>556925.66</v>
      </c>
      <c r="J19" s="7">
        <v>607426.66999999993</v>
      </c>
      <c r="K19" s="46">
        <v>528074.87999999989</v>
      </c>
      <c r="L19" s="46">
        <v>522222.7900000001</v>
      </c>
      <c r="M19" s="46">
        <v>569042.69999999995</v>
      </c>
      <c r="N19" s="43">
        <v>6292570.6100000003</v>
      </c>
    </row>
    <row r="20" spans="1:14" x14ac:dyDescent="0.25">
      <c r="A20" s="11" t="s">
        <v>1</v>
      </c>
      <c r="B20" s="12">
        <v>20352.5</v>
      </c>
      <c r="C20" s="12">
        <v>23024.37</v>
      </c>
      <c r="D20" s="12">
        <v>15991</v>
      </c>
      <c r="E20" s="12">
        <v>21008.89</v>
      </c>
      <c r="F20" s="12">
        <v>20242.53</v>
      </c>
      <c r="G20" s="12">
        <v>18010.72</v>
      </c>
      <c r="H20" s="30">
        <v>38774.51</v>
      </c>
      <c r="I20" s="41">
        <v>18903.03</v>
      </c>
      <c r="J20" s="12">
        <v>16006.61</v>
      </c>
      <c r="K20" s="45">
        <v>25293.96</v>
      </c>
      <c r="L20" s="45">
        <v>19094.8</v>
      </c>
      <c r="M20" s="45">
        <v>19364.150000000001</v>
      </c>
      <c r="N20" s="44">
        <v>256067.06999999995</v>
      </c>
    </row>
    <row r="21" spans="1:14" x14ac:dyDescent="0.25">
      <c r="A21" s="15"/>
      <c r="B21" s="6"/>
      <c r="C21" s="6"/>
      <c r="D21" s="6"/>
      <c r="E21" s="6"/>
      <c r="F21" s="6"/>
      <c r="G21" s="6"/>
      <c r="H21" s="19"/>
      <c r="I21" s="6"/>
      <c r="J21" s="6"/>
      <c r="K21" s="47"/>
      <c r="L21" s="47"/>
      <c r="M21" s="47"/>
      <c r="N21" s="48"/>
    </row>
    <row r="22" spans="1:14" ht="13" x14ac:dyDescent="0.25">
      <c r="A22" s="3"/>
      <c r="B22" s="49">
        <v>42736</v>
      </c>
      <c r="C22" s="49">
        <v>42767</v>
      </c>
      <c r="D22" s="49">
        <v>42795</v>
      </c>
      <c r="E22" s="49">
        <v>42826</v>
      </c>
      <c r="F22" s="49">
        <v>42856</v>
      </c>
      <c r="G22" s="49">
        <v>42887</v>
      </c>
      <c r="H22" s="49">
        <v>42917</v>
      </c>
      <c r="I22" s="49">
        <v>42948</v>
      </c>
      <c r="J22" s="49">
        <v>42979</v>
      </c>
      <c r="K22" s="49">
        <v>43009</v>
      </c>
      <c r="L22" s="49">
        <v>43040</v>
      </c>
      <c r="M22" s="49">
        <v>43070</v>
      </c>
      <c r="N22" s="5" t="s">
        <v>64</v>
      </c>
    </row>
    <row r="23" spans="1:14" x14ac:dyDescent="0.25">
      <c r="A23" s="9" t="s">
        <v>0</v>
      </c>
      <c r="B23" s="10">
        <v>2115923.6099999985</v>
      </c>
      <c r="C23" s="10">
        <v>1485865.6000000008</v>
      </c>
      <c r="D23" s="10">
        <v>1445089.0399999998</v>
      </c>
      <c r="E23" s="10">
        <v>1884067.6300000018</v>
      </c>
      <c r="F23" s="10">
        <v>1792246.7299999988</v>
      </c>
      <c r="G23" s="10">
        <v>1732020.3200000008</v>
      </c>
      <c r="H23" s="28">
        <v>1815367.31</v>
      </c>
      <c r="I23" s="38">
        <v>1740037.4699999997</v>
      </c>
      <c r="J23" s="31">
        <v>1755587.939999999</v>
      </c>
      <c r="K23" s="32">
        <v>1859251.0599999994</v>
      </c>
      <c r="L23" s="32">
        <v>1667909.1899999992</v>
      </c>
      <c r="M23" s="32">
        <v>1765271.1999999988</v>
      </c>
      <c r="N23" s="42">
        <f>SUM(B23:M23)</f>
        <v>21058637.099999998</v>
      </c>
    </row>
    <row r="24" spans="1:14" x14ac:dyDescent="0.25">
      <c r="A24" s="17" t="s">
        <v>2</v>
      </c>
      <c r="B24" s="7">
        <v>254010.16000000006</v>
      </c>
      <c r="C24" s="7">
        <v>225604.06999999995</v>
      </c>
      <c r="D24" s="7">
        <v>234499.93</v>
      </c>
      <c r="E24" s="7">
        <v>330069.79999999993</v>
      </c>
      <c r="F24" s="7">
        <v>253068.13000000003</v>
      </c>
      <c r="G24" s="7">
        <v>269024.91000000003</v>
      </c>
      <c r="H24" s="29">
        <v>278166.62000000005</v>
      </c>
      <c r="I24" s="39">
        <v>265214.89</v>
      </c>
      <c r="J24" s="7">
        <v>254104.57</v>
      </c>
      <c r="K24" s="46">
        <v>299669.18000000005</v>
      </c>
      <c r="L24" s="46">
        <v>270021.74</v>
      </c>
      <c r="M24" s="46">
        <v>247029.19999999995</v>
      </c>
      <c r="N24" s="43">
        <f>SUM(B24:M24)</f>
        <v>3180483.2</v>
      </c>
    </row>
    <row r="25" spans="1:14" x14ac:dyDescent="0.25">
      <c r="A25" s="17" t="s">
        <v>16</v>
      </c>
      <c r="B25" s="7">
        <v>586267.35000000021</v>
      </c>
      <c r="C25" s="7">
        <v>489123.56</v>
      </c>
      <c r="D25" s="7">
        <v>489775.50999999989</v>
      </c>
      <c r="E25" s="7">
        <v>568822.59999999974</v>
      </c>
      <c r="F25" s="7">
        <v>522611.58000000007</v>
      </c>
      <c r="G25" s="7">
        <v>599497.66000000015</v>
      </c>
      <c r="H25" s="29">
        <v>535203.36</v>
      </c>
      <c r="I25" s="40">
        <v>597905.26000000024</v>
      </c>
      <c r="J25" s="7">
        <v>591822.22</v>
      </c>
      <c r="K25" s="46">
        <v>552384.99</v>
      </c>
      <c r="L25" s="46">
        <v>548807.77</v>
      </c>
      <c r="M25" s="46">
        <v>543021.96999999986</v>
      </c>
      <c r="N25" s="43">
        <f>SUM(B25:M25)</f>
        <v>6625243.8299999991</v>
      </c>
    </row>
    <row r="26" spans="1:14" x14ac:dyDescent="0.25">
      <c r="A26" s="11" t="s">
        <v>1</v>
      </c>
      <c r="B26" s="12">
        <v>33614.07</v>
      </c>
      <c r="C26" s="12">
        <v>15796.88</v>
      </c>
      <c r="D26" s="12">
        <v>17913.830000000002</v>
      </c>
      <c r="E26" s="12">
        <v>18572.919999999998</v>
      </c>
      <c r="F26" s="12">
        <v>25328.44</v>
      </c>
      <c r="G26" s="12">
        <v>16239.2</v>
      </c>
      <c r="H26" s="30">
        <v>13809.39</v>
      </c>
      <c r="I26" s="41">
        <v>20340.71</v>
      </c>
      <c r="J26" s="12">
        <v>17249.150000000001</v>
      </c>
      <c r="K26" s="45">
        <v>24316.25</v>
      </c>
      <c r="L26" s="45">
        <v>16244.46</v>
      </c>
      <c r="M26" s="45">
        <v>16165.73</v>
      </c>
      <c r="N26" s="44">
        <f>SUM(B26:M26)</f>
        <v>235591.02999999997</v>
      </c>
    </row>
    <row r="27" spans="1:14" x14ac:dyDescent="0.25">
      <c r="A27" s="15"/>
      <c r="B27" s="6"/>
      <c r="C27" s="6"/>
      <c r="D27" s="6"/>
      <c r="E27" s="6"/>
      <c r="F27" s="6"/>
      <c r="G27" s="6"/>
      <c r="H27" s="19"/>
      <c r="I27" s="6"/>
      <c r="J27" s="6"/>
      <c r="K27" s="47"/>
      <c r="L27" s="47"/>
      <c r="M27" s="47"/>
      <c r="N27" s="48"/>
    </row>
    <row r="28" spans="1:14" ht="13" x14ac:dyDescent="0.25">
      <c r="A28" s="3"/>
      <c r="B28" s="49">
        <v>43101</v>
      </c>
      <c r="C28" s="49" t="s">
        <v>61</v>
      </c>
      <c r="D28" s="49">
        <v>43160</v>
      </c>
      <c r="E28" s="49">
        <v>43191</v>
      </c>
      <c r="F28" s="49" t="s">
        <v>62</v>
      </c>
      <c r="G28" s="49">
        <v>43252</v>
      </c>
      <c r="H28" s="49">
        <v>43282</v>
      </c>
      <c r="I28" s="49">
        <v>43313</v>
      </c>
      <c r="J28" s="49">
        <v>43344</v>
      </c>
      <c r="K28" s="49">
        <v>43374</v>
      </c>
      <c r="L28" s="49">
        <v>43405</v>
      </c>
      <c r="M28" s="49">
        <v>43435</v>
      </c>
      <c r="N28" s="5" t="s">
        <v>58</v>
      </c>
    </row>
    <row r="29" spans="1:14" x14ac:dyDescent="0.25">
      <c r="A29" s="9" t="s">
        <v>0</v>
      </c>
      <c r="B29" s="10">
        <v>2167247.9500000002</v>
      </c>
      <c r="C29" s="10">
        <v>1516775.8599999996</v>
      </c>
      <c r="D29" s="10">
        <v>1562832.7599999995</v>
      </c>
      <c r="E29" s="10">
        <v>2048328.5500000003</v>
      </c>
      <c r="F29" s="10">
        <v>1251545.6700000009</v>
      </c>
      <c r="G29" s="10">
        <v>1692189.8199999984</v>
      </c>
      <c r="H29" s="28">
        <v>1784980.0099999998</v>
      </c>
      <c r="I29" s="38">
        <v>1707941.2399999998</v>
      </c>
      <c r="J29" s="31">
        <v>1901909.0000000007</v>
      </c>
      <c r="K29" s="32">
        <v>2038789.6999999986</v>
      </c>
      <c r="L29" s="32">
        <v>1639857.3499999996</v>
      </c>
      <c r="M29" s="32">
        <v>1793563.41</v>
      </c>
      <c r="N29" s="42">
        <f>SUM(B29:M29)</f>
        <v>21105961.319999997</v>
      </c>
    </row>
    <row r="30" spans="1:14" x14ac:dyDescent="0.25">
      <c r="A30" s="17" t="s">
        <v>2</v>
      </c>
      <c r="B30" s="7">
        <v>251173.40000000005</v>
      </c>
      <c r="C30" s="7">
        <v>223211.48</v>
      </c>
      <c r="D30" s="7">
        <v>244470.65999999995</v>
      </c>
      <c r="E30" s="7">
        <v>306326.81999999995</v>
      </c>
      <c r="F30" s="7">
        <v>284946.78000000009</v>
      </c>
      <c r="G30" s="7">
        <v>318134.94000000012</v>
      </c>
      <c r="H30" s="29">
        <v>306804.73000000004</v>
      </c>
      <c r="I30" s="39">
        <v>336198.54000000015</v>
      </c>
      <c r="J30" s="7">
        <v>299641.39</v>
      </c>
      <c r="K30" s="46">
        <v>378495.74</v>
      </c>
      <c r="L30" s="46">
        <v>306541.87000000005</v>
      </c>
      <c r="M30" s="46">
        <v>301901.82999999996</v>
      </c>
      <c r="N30" s="43">
        <f>SUM(B30:M30)</f>
        <v>3557848.1800000006</v>
      </c>
    </row>
    <row r="31" spans="1:14" x14ac:dyDescent="0.25">
      <c r="A31" s="17" t="s">
        <v>16</v>
      </c>
      <c r="B31" s="7">
        <v>544990.26</v>
      </c>
      <c r="C31" s="7">
        <v>479889.9499999999</v>
      </c>
      <c r="D31" s="7">
        <v>451482.04999999993</v>
      </c>
      <c r="E31" s="7">
        <v>584890.8400000002</v>
      </c>
      <c r="F31" s="7">
        <v>467754.31</v>
      </c>
      <c r="G31" s="7">
        <v>531829.85</v>
      </c>
      <c r="H31" s="29">
        <v>515899.27</v>
      </c>
      <c r="I31" s="40">
        <v>556910.60000000009</v>
      </c>
      <c r="J31" s="7">
        <v>522216.99</v>
      </c>
      <c r="K31" s="46">
        <v>627847.11000000045</v>
      </c>
      <c r="L31" s="46">
        <v>532297.28999999992</v>
      </c>
      <c r="M31" s="46">
        <v>527928.30999999994</v>
      </c>
      <c r="N31" s="43">
        <f>SUM(B31:M31)</f>
        <v>6343936.8300000001</v>
      </c>
    </row>
    <row r="32" spans="1:14" x14ac:dyDescent="0.25">
      <c r="A32" s="11" t="s">
        <v>1</v>
      </c>
      <c r="B32" s="12">
        <v>26715.100000000006</v>
      </c>
      <c r="C32" s="12">
        <v>14478.549999999997</v>
      </c>
      <c r="D32" s="12">
        <v>15430.41</v>
      </c>
      <c r="E32" s="12">
        <v>15591.68</v>
      </c>
      <c r="F32" s="12">
        <v>12331.94</v>
      </c>
      <c r="G32" s="12">
        <v>17332.250000000004</v>
      </c>
      <c r="H32" s="30">
        <v>22294.010000000006</v>
      </c>
      <c r="I32" s="41">
        <v>25886.329999999998</v>
      </c>
      <c r="J32" s="12">
        <v>14990.100000000004</v>
      </c>
      <c r="K32" s="45">
        <v>31311.250000000007</v>
      </c>
      <c r="L32" s="45">
        <v>40695.180000000008</v>
      </c>
      <c r="M32" s="45">
        <v>13537.550000000001</v>
      </c>
      <c r="N32" s="44">
        <f>SUM(B32:M32)</f>
        <v>250594.34999999998</v>
      </c>
    </row>
    <row r="33" spans="1:18" x14ac:dyDescent="0.25">
      <c r="A33" s="15"/>
      <c r="B33" s="6"/>
      <c r="C33" s="6"/>
      <c r="D33" s="6"/>
      <c r="E33" s="6"/>
      <c r="F33" s="6"/>
      <c r="G33" s="6"/>
      <c r="H33" s="19"/>
      <c r="I33" s="6"/>
      <c r="J33" s="6"/>
      <c r="K33" s="47"/>
      <c r="L33" s="47"/>
      <c r="M33" s="47"/>
      <c r="N33" s="48"/>
    </row>
    <row r="34" spans="1:18" ht="13" x14ac:dyDescent="0.25">
      <c r="A34" s="3"/>
      <c r="B34" s="49">
        <v>43466</v>
      </c>
      <c r="C34" s="49">
        <v>43497</v>
      </c>
      <c r="D34" s="49">
        <v>43525</v>
      </c>
      <c r="E34" s="49">
        <v>43556</v>
      </c>
      <c r="F34" s="49">
        <v>43586</v>
      </c>
      <c r="G34" s="49">
        <v>43617</v>
      </c>
      <c r="H34" s="49">
        <v>43647</v>
      </c>
      <c r="I34" s="49">
        <v>43678</v>
      </c>
      <c r="J34" s="49">
        <v>43709</v>
      </c>
      <c r="K34" s="49">
        <v>43739</v>
      </c>
      <c r="L34" s="49">
        <v>43770</v>
      </c>
      <c r="M34" s="49">
        <v>43800</v>
      </c>
      <c r="N34" s="5" t="s">
        <v>66</v>
      </c>
    </row>
    <row r="35" spans="1:18" x14ac:dyDescent="0.25">
      <c r="A35" s="9" t="s">
        <v>0</v>
      </c>
      <c r="B35" s="10">
        <v>1997748.4</v>
      </c>
      <c r="C35" s="10">
        <v>1497839.2100000002</v>
      </c>
      <c r="D35" s="10">
        <v>1437194.5600000003</v>
      </c>
      <c r="E35" s="10">
        <v>1804684.83</v>
      </c>
      <c r="F35" s="10">
        <v>1639002.36</v>
      </c>
      <c r="G35" s="10">
        <v>1771070.26</v>
      </c>
      <c r="H35" s="28">
        <v>1852228.9</v>
      </c>
      <c r="I35" s="38">
        <v>1776653.15</v>
      </c>
      <c r="J35" s="31">
        <v>1994192.04</v>
      </c>
      <c r="K35" s="50">
        <v>1863366.91</v>
      </c>
      <c r="L35" s="50">
        <v>1739147.46</v>
      </c>
      <c r="M35" s="50">
        <v>1777833</v>
      </c>
      <c r="N35" s="42">
        <f>SUM(B35:M35)</f>
        <v>21150961.080000002</v>
      </c>
    </row>
    <row r="36" spans="1:18" x14ac:dyDescent="0.25">
      <c r="A36" s="17" t="s">
        <v>2</v>
      </c>
      <c r="B36" s="7">
        <v>331497.8</v>
      </c>
      <c r="C36" s="7">
        <v>283603.32999999996</v>
      </c>
      <c r="D36" s="7">
        <v>271664.99000000005</v>
      </c>
      <c r="E36" s="7">
        <v>326373.70000000013</v>
      </c>
      <c r="F36" s="7">
        <v>315277.13999999996</v>
      </c>
      <c r="G36" s="7">
        <v>318175.66999999987</v>
      </c>
      <c r="H36" s="29">
        <v>344299.23999999987</v>
      </c>
      <c r="I36" s="39">
        <v>319815.3000000001</v>
      </c>
      <c r="J36" s="7">
        <v>309503.58</v>
      </c>
      <c r="K36" s="51">
        <v>336046</v>
      </c>
      <c r="L36" s="51">
        <v>308511</v>
      </c>
      <c r="M36" s="51">
        <v>295726</v>
      </c>
      <c r="N36" s="43">
        <f>SUM(B36:M36)</f>
        <v>3760493.75</v>
      </c>
    </row>
    <row r="37" spans="1:18" x14ac:dyDescent="0.25">
      <c r="A37" s="17" t="s">
        <v>16</v>
      </c>
      <c r="B37" s="7">
        <v>450672.95000000007</v>
      </c>
      <c r="C37" s="7">
        <v>426912.88</v>
      </c>
      <c r="D37" s="7">
        <v>387455.38000000006</v>
      </c>
      <c r="E37" s="7">
        <v>519723.81</v>
      </c>
      <c r="F37" s="7">
        <v>438082.33</v>
      </c>
      <c r="G37" s="7">
        <v>524774.3600000001</v>
      </c>
      <c r="H37" s="29">
        <v>505092.00999999995</v>
      </c>
      <c r="I37" s="40">
        <v>570376.43000000005</v>
      </c>
      <c r="J37" s="7">
        <v>566295.02</v>
      </c>
      <c r="K37" s="51">
        <v>507035</v>
      </c>
      <c r="L37" s="51">
        <v>548411</v>
      </c>
      <c r="M37" s="51">
        <v>478668</v>
      </c>
      <c r="N37" s="43">
        <f>SUM(B37:M37)</f>
        <v>5923499.1699999999</v>
      </c>
    </row>
    <row r="38" spans="1:18" x14ac:dyDescent="0.25">
      <c r="A38" s="11" t="s">
        <v>1</v>
      </c>
      <c r="B38" s="12">
        <v>19301.689999999999</v>
      </c>
      <c r="C38" s="12">
        <v>12805.15</v>
      </c>
      <c r="D38" s="12">
        <v>14929.6</v>
      </c>
      <c r="E38" s="12">
        <v>14739.86</v>
      </c>
      <c r="F38" s="12">
        <v>19765.2</v>
      </c>
      <c r="G38" s="12">
        <v>13240.57</v>
      </c>
      <c r="H38" s="30">
        <v>15965.4</v>
      </c>
      <c r="I38" s="41">
        <v>14683.51</v>
      </c>
      <c r="J38" s="12">
        <v>15467.18</v>
      </c>
      <c r="K38" s="52">
        <v>22079.95</v>
      </c>
      <c r="L38" s="52">
        <v>17209.490000000002</v>
      </c>
      <c r="M38" s="52">
        <v>14862.6</v>
      </c>
      <c r="N38" s="44">
        <f>SUM(B38:M38)</f>
        <v>195050.2</v>
      </c>
      <c r="O38" s="54">
        <f>B38+C38+D38+E38+F38+G38</f>
        <v>94782.07</v>
      </c>
      <c r="P38" s="55"/>
      <c r="Q38" s="57">
        <f>O38+H38</f>
        <v>110747.47</v>
      </c>
    </row>
    <row r="39" spans="1:18" x14ac:dyDescent="0.25">
      <c r="A39" s="15"/>
      <c r="B39" s="6"/>
      <c r="C39" s="6"/>
      <c r="D39" s="6"/>
      <c r="E39" s="6"/>
      <c r="F39" s="6"/>
      <c r="G39" s="6"/>
      <c r="H39" s="19"/>
      <c r="I39" s="6"/>
      <c r="J39" s="6"/>
      <c r="K39" s="53"/>
      <c r="L39" s="53"/>
      <c r="M39" s="53"/>
      <c r="N39" s="48"/>
      <c r="O39" s="55"/>
      <c r="P39" s="55"/>
    </row>
    <row r="40" spans="1:18" ht="13" x14ac:dyDescent="0.25">
      <c r="A40" s="3"/>
      <c r="B40" s="49">
        <v>43831</v>
      </c>
      <c r="C40" s="49">
        <v>43862</v>
      </c>
      <c r="D40" s="49">
        <v>43891</v>
      </c>
      <c r="E40" s="49">
        <v>43922</v>
      </c>
      <c r="F40" s="49">
        <v>43952</v>
      </c>
      <c r="G40" s="49">
        <v>43983</v>
      </c>
      <c r="H40" s="49">
        <v>44013</v>
      </c>
      <c r="I40" s="49">
        <v>44044</v>
      </c>
      <c r="J40" s="49">
        <v>44075</v>
      </c>
      <c r="K40" s="49">
        <v>44105</v>
      </c>
      <c r="L40" s="49">
        <v>44136</v>
      </c>
      <c r="M40" s="49">
        <v>44166</v>
      </c>
      <c r="N40" s="5" t="s">
        <v>69</v>
      </c>
      <c r="O40" s="55"/>
      <c r="P40" s="55"/>
    </row>
    <row r="41" spans="1:18" x14ac:dyDescent="0.25">
      <c r="A41" s="9" t="s">
        <v>0</v>
      </c>
      <c r="B41" s="10">
        <v>2089528.24</v>
      </c>
      <c r="C41" s="10">
        <v>1609997.06</v>
      </c>
      <c r="D41" s="10">
        <v>1504088.4</v>
      </c>
      <c r="E41" s="10">
        <v>1570002.81</v>
      </c>
      <c r="F41" s="10">
        <v>1173017.81</v>
      </c>
      <c r="G41" s="10">
        <v>1694204.68</v>
      </c>
      <c r="H41" s="10">
        <v>1897429.37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42">
        <f>SUM(B41:M41)</f>
        <v>11538268.370000001</v>
      </c>
      <c r="O41" s="55"/>
      <c r="P41" s="55"/>
    </row>
    <row r="42" spans="1:18" x14ac:dyDescent="0.25">
      <c r="A42" s="17" t="s">
        <v>2</v>
      </c>
      <c r="B42" s="7">
        <v>321527.59999999998</v>
      </c>
      <c r="C42" s="7">
        <v>296130.68</v>
      </c>
      <c r="D42" s="7">
        <v>257339.63</v>
      </c>
      <c r="E42" s="7">
        <v>228291.11</v>
      </c>
      <c r="F42" s="7">
        <v>210363.38</v>
      </c>
      <c r="G42" s="7">
        <v>230893.09</v>
      </c>
      <c r="H42" s="7">
        <v>252606.09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43">
        <f>SUM(B42:M42)</f>
        <v>1797151.58</v>
      </c>
      <c r="O42" s="55"/>
      <c r="P42" s="55"/>
    </row>
    <row r="43" spans="1:18" x14ac:dyDescent="0.25">
      <c r="A43" s="17" t="s">
        <v>16</v>
      </c>
      <c r="B43" s="7">
        <v>486538.51</v>
      </c>
      <c r="C43" s="7">
        <v>448924.4</v>
      </c>
      <c r="D43" s="7">
        <v>414381.54</v>
      </c>
      <c r="E43" s="7">
        <v>378517.48</v>
      </c>
      <c r="F43" s="7">
        <v>264014.53999999998</v>
      </c>
      <c r="G43" s="7">
        <v>462952.64</v>
      </c>
      <c r="H43" s="7">
        <v>455349.25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43">
        <f>SUM(B43:M43)</f>
        <v>2910678.36</v>
      </c>
      <c r="O43" s="55"/>
      <c r="P43" s="55"/>
    </row>
    <row r="44" spans="1:18" x14ac:dyDescent="0.25">
      <c r="A44" s="11" t="s">
        <v>1</v>
      </c>
      <c r="B44" s="12">
        <v>23262.73</v>
      </c>
      <c r="C44" s="12">
        <v>13232.62</v>
      </c>
      <c r="D44" s="12">
        <v>12841.59</v>
      </c>
      <c r="E44" s="12">
        <v>16067.91</v>
      </c>
      <c r="F44" s="12">
        <v>15022.39</v>
      </c>
      <c r="G44" s="12">
        <v>11554.29</v>
      </c>
      <c r="H44" s="12">
        <v>11393.86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44">
        <f>SUM(B44:M44)</f>
        <v>103375.39</v>
      </c>
      <c r="O44" s="54">
        <f>B44+C44+D44+E44+F44+G44</f>
        <v>91981.53</v>
      </c>
      <c r="P44" s="56">
        <f>(O44-O38)/O38</f>
        <v>-2.954714958219427E-2</v>
      </c>
      <c r="Q44" s="57">
        <f>O44+H44</f>
        <v>103375.39</v>
      </c>
      <c r="R44" s="56">
        <f>(Q44-Q38)/Q38</f>
        <v>-6.6566577096524207E-2</v>
      </c>
    </row>
    <row r="45" spans="1:18" x14ac:dyDescent="0.25">
      <c r="A45" s="59" t="s">
        <v>65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1" t="s">
        <v>72</v>
      </c>
    </row>
    <row r="46" spans="1:18" ht="26.25" customHeight="1" x14ac:dyDescent="0.25">
      <c r="A46" s="60" t="s">
        <v>68</v>
      </c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</row>
    <row r="47" spans="1:18" x14ac:dyDescent="0.25">
      <c r="A47" s="15"/>
      <c r="B47" s="6"/>
      <c r="C47" s="6"/>
      <c r="D47" s="6"/>
      <c r="E47" s="6"/>
      <c r="F47" s="6"/>
      <c r="G47" s="6"/>
      <c r="H47" s="19"/>
      <c r="I47" s="6"/>
      <c r="J47" s="6"/>
      <c r="K47" s="47"/>
      <c r="L47" s="47"/>
      <c r="M47" s="47"/>
      <c r="N47" s="48"/>
    </row>
    <row r="48" spans="1:18" ht="12.75" customHeight="1" x14ac:dyDescent="0.25">
      <c r="A48" s="58" t="s">
        <v>15</v>
      </c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</row>
    <row r="49" spans="1:14" ht="12.75" customHeight="1" x14ac:dyDescent="0.25">
      <c r="A49" s="58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</row>
    <row r="51" spans="1:14" ht="13" x14ac:dyDescent="0.25">
      <c r="B51" s="4" t="s">
        <v>3</v>
      </c>
      <c r="C51" s="4" t="s">
        <v>4</v>
      </c>
      <c r="D51" s="4" t="s">
        <v>5</v>
      </c>
      <c r="E51" s="4" t="s">
        <v>6</v>
      </c>
      <c r="F51" s="4" t="s">
        <v>7</v>
      </c>
      <c r="G51" s="4" t="s">
        <v>8</v>
      </c>
      <c r="H51" s="4" t="s">
        <v>9</v>
      </c>
      <c r="I51" s="4" t="s">
        <v>10</v>
      </c>
      <c r="J51" s="4" t="s">
        <v>11</v>
      </c>
      <c r="K51" s="4" t="s">
        <v>12</v>
      </c>
      <c r="L51" s="4" t="s">
        <v>13</v>
      </c>
      <c r="M51" s="4" t="s">
        <v>14</v>
      </c>
      <c r="N51" s="4"/>
    </row>
    <row r="52" spans="1:14" ht="13" x14ac:dyDescent="0.25">
      <c r="A52" s="3"/>
      <c r="B52" s="5" t="s">
        <v>17</v>
      </c>
      <c r="C52" s="5" t="s">
        <v>17</v>
      </c>
      <c r="D52" s="5" t="s">
        <v>17</v>
      </c>
      <c r="E52" s="5" t="s">
        <v>17</v>
      </c>
      <c r="F52" s="5" t="s">
        <v>17</v>
      </c>
      <c r="G52" s="5" t="s">
        <v>17</v>
      </c>
      <c r="H52" s="5" t="s">
        <v>17</v>
      </c>
      <c r="I52" s="5" t="s">
        <v>17</v>
      </c>
      <c r="J52" s="5" t="s">
        <v>17</v>
      </c>
      <c r="K52" s="5" t="s">
        <v>17</v>
      </c>
      <c r="L52" s="5" t="s">
        <v>17</v>
      </c>
      <c r="M52" s="5" t="s">
        <v>17</v>
      </c>
      <c r="N52" s="5" t="s">
        <v>17</v>
      </c>
    </row>
    <row r="53" spans="1:14" x14ac:dyDescent="0.25">
      <c r="A53" s="22" t="s">
        <v>0</v>
      </c>
      <c r="B53" s="25">
        <f t="shared" ref="B53:M53" si="0">B11/B5-1</f>
        <v>0.10202034104188562</v>
      </c>
      <c r="C53" s="13">
        <f t="shared" si="0"/>
        <v>4.0526462778204708E-2</v>
      </c>
      <c r="D53" s="36">
        <f t="shared" si="0"/>
        <v>0.11265722768889286</v>
      </c>
      <c r="E53" s="13">
        <f t="shared" si="0"/>
        <v>0.14389836949967894</v>
      </c>
      <c r="F53" s="36">
        <f t="shared" si="0"/>
        <v>0.15089636907549075</v>
      </c>
      <c r="G53" s="13">
        <f t="shared" si="0"/>
        <v>9.1955523675035122E-2</v>
      </c>
      <c r="H53" s="36">
        <f t="shared" si="0"/>
        <v>0.12393180063354792</v>
      </c>
      <c r="I53" s="13">
        <f t="shared" si="0"/>
        <v>-2.9259932879602824E-2</v>
      </c>
      <c r="J53" s="36">
        <f t="shared" si="0"/>
        <v>3.5321271542176014E-2</v>
      </c>
      <c r="K53" s="13">
        <f t="shared" si="0"/>
        <v>0.14722909415982044</v>
      </c>
      <c r="L53" s="36">
        <f t="shared" si="0"/>
        <v>0.10610958895298683</v>
      </c>
      <c r="M53" s="25">
        <f t="shared" si="0"/>
        <v>2.9366376469584399E-2</v>
      </c>
      <c r="N53" s="13">
        <f>(N11-N5)/N5</f>
        <v>8.5659494256276669E-2</v>
      </c>
    </row>
    <row r="54" spans="1:14" x14ac:dyDescent="0.25">
      <c r="A54" s="23" t="s">
        <v>2</v>
      </c>
      <c r="B54" s="26">
        <f t="shared" ref="B54:M54" si="1">B12/B6-1</f>
        <v>2.5979586721325276E-4</v>
      </c>
      <c r="C54" s="8">
        <f t="shared" si="1"/>
        <v>5.4227070943891009E-2</v>
      </c>
      <c r="D54" s="35">
        <f t="shared" si="1"/>
        <v>6.0144730993294315E-2</v>
      </c>
      <c r="E54" s="8">
        <f t="shared" si="1"/>
        <v>7.9977210556994915E-2</v>
      </c>
      <c r="F54" s="35">
        <f t="shared" si="1"/>
        <v>0.17008516721659639</v>
      </c>
      <c r="G54" s="8">
        <f t="shared" si="1"/>
        <v>9.3398008810460453E-2</v>
      </c>
      <c r="H54" s="35">
        <f t="shared" si="1"/>
        <v>0.19765321677196557</v>
      </c>
      <c r="I54" s="8">
        <f t="shared" si="1"/>
        <v>6.2599190719559772E-2</v>
      </c>
      <c r="J54" s="35">
        <f t="shared" si="1"/>
        <v>0.22781672638955719</v>
      </c>
      <c r="K54" s="8">
        <f t="shared" si="1"/>
        <v>9.895467437666472E-2</v>
      </c>
      <c r="L54" s="35">
        <f t="shared" si="1"/>
        <v>3.5232649686282924E-2</v>
      </c>
      <c r="M54" s="26">
        <f t="shared" si="1"/>
        <v>4.6728644993837332E-2</v>
      </c>
      <c r="N54" s="8">
        <f>(N12-N6)/N6</f>
        <v>9.3241640581819621E-2</v>
      </c>
    </row>
    <row r="55" spans="1:14" x14ac:dyDescent="0.25">
      <c r="A55" s="23" t="s">
        <v>16</v>
      </c>
      <c r="B55" s="26">
        <f t="shared" ref="B55:M55" si="2">B13/B7-1</f>
        <v>0.28399433160068965</v>
      </c>
      <c r="C55" s="8">
        <f t="shared" si="2"/>
        <v>0.18635777963895994</v>
      </c>
      <c r="D55" s="35">
        <f t="shared" si="2"/>
        <v>7.97540982335041E-2</v>
      </c>
      <c r="E55" s="8">
        <f t="shared" si="2"/>
        <v>0.12048916046548319</v>
      </c>
      <c r="F55" s="35">
        <f t="shared" si="2"/>
        <v>0.18786640500862184</v>
      </c>
      <c r="G55" s="8">
        <f t="shared" si="2"/>
        <v>5.0560505711295445E-2</v>
      </c>
      <c r="H55" s="35">
        <f t="shared" si="2"/>
        <v>0.16081691310141299</v>
      </c>
      <c r="I55" s="8">
        <f t="shared" si="2"/>
        <v>6.8339697513458475E-2</v>
      </c>
      <c r="J55" s="35">
        <f t="shared" si="2"/>
        <v>2.9502151107897001E-2</v>
      </c>
      <c r="K55" s="8">
        <f t="shared" si="2"/>
        <v>0.126070599159263</v>
      </c>
      <c r="L55" s="35">
        <f t="shared" si="2"/>
        <v>9.9141231370915683E-2</v>
      </c>
      <c r="M55" s="26">
        <f t="shared" si="2"/>
        <v>-4.1976000809723191E-2</v>
      </c>
      <c r="N55" s="8">
        <f>(N13-N7)/N7</f>
        <v>0.10607418070700271</v>
      </c>
    </row>
    <row r="56" spans="1:14" x14ac:dyDescent="0.25">
      <c r="A56" s="24" t="s">
        <v>1</v>
      </c>
      <c r="B56" s="27">
        <f t="shared" ref="B56:M56" si="3">B14/B8-1</f>
        <v>-0.16781179956799708</v>
      </c>
      <c r="C56" s="14">
        <f t="shared" si="3"/>
        <v>-0.24625527220658272</v>
      </c>
      <c r="D56" s="37">
        <f t="shared" si="3"/>
        <v>0.56848774947151193</v>
      </c>
      <c r="E56" s="14">
        <f t="shared" si="3"/>
        <v>0.39781143201769087</v>
      </c>
      <c r="F56" s="37">
        <f t="shared" si="3"/>
        <v>0.13793206503176436</v>
      </c>
      <c r="G56" s="14">
        <f t="shared" si="3"/>
        <v>-0.26385131925122807</v>
      </c>
      <c r="H56" s="37">
        <f t="shared" si="3"/>
        <v>0.13726926060329925</v>
      </c>
      <c r="I56" s="14">
        <f t="shared" si="3"/>
        <v>8.243820172345151E-2</v>
      </c>
      <c r="J56" s="37">
        <f t="shared" si="3"/>
        <v>0.86701903844729244</v>
      </c>
      <c r="K56" s="14">
        <f t="shared" si="3"/>
        <v>0.49619296830424764</v>
      </c>
      <c r="L56" s="37">
        <f t="shared" si="3"/>
        <v>0.22594898939421881</v>
      </c>
      <c r="M56" s="27">
        <f t="shared" si="3"/>
        <v>0.36769592686242336</v>
      </c>
      <c r="N56" s="14">
        <f>(N14-N8)/N8</f>
        <v>0.1875799012707452</v>
      </c>
    </row>
    <row r="58" spans="1:14" ht="13" x14ac:dyDescent="0.25">
      <c r="B58" s="4" t="s">
        <v>3</v>
      </c>
      <c r="C58" s="4" t="s">
        <v>4</v>
      </c>
      <c r="D58" s="4" t="s">
        <v>5</v>
      </c>
      <c r="E58" s="4" t="s">
        <v>6</v>
      </c>
      <c r="F58" s="4" t="s">
        <v>7</v>
      </c>
      <c r="G58" s="4" t="s">
        <v>8</v>
      </c>
      <c r="H58" s="4" t="s">
        <v>9</v>
      </c>
      <c r="I58" s="4" t="s">
        <v>10</v>
      </c>
      <c r="J58" s="4" t="s">
        <v>11</v>
      </c>
      <c r="K58" s="4" t="s">
        <v>12</v>
      </c>
      <c r="L58" s="4" t="s">
        <v>13</v>
      </c>
      <c r="M58" s="4" t="s">
        <v>14</v>
      </c>
      <c r="N58" s="4"/>
    </row>
    <row r="59" spans="1:14" ht="13" x14ac:dyDescent="0.25">
      <c r="A59" s="3"/>
      <c r="B59" s="5" t="s">
        <v>55</v>
      </c>
      <c r="C59" s="5" t="s">
        <v>55</v>
      </c>
      <c r="D59" s="5" t="s">
        <v>55</v>
      </c>
      <c r="E59" s="5" t="s">
        <v>55</v>
      </c>
      <c r="F59" s="5" t="s">
        <v>55</v>
      </c>
      <c r="G59" s="5" t="s">
        <v>55</v>
      </c>
      <c r="H59" s="5" t="s">
        <v>55</v>
      </c>
      <c r="I59" s="5" t="s">
        <v>55</v>
      </c>
      <c r="J59" s="5" t="s">
        <v>55</v>
      </c>
      <c r="K59" s="5" t="s">
        <v>55</v>
      </c>
      <c r="L59" s="5" t="s">
        <v>55</v>
      </c>
      <c r="M59" s="5" t="s">
        <v>55</v>
      </c>
      <c r="N59" s="5" t="s">
        <v>55</v>
      </c>
    </row>
    <row r="60" spans="1:14" x14ac:dyDescent="0.25">
      <c r="A60" s="22" t="s">
        <v>0</v>
      </c>
      <c r="B60" s="25">
        <f t="shared" ref="B60:N60" si="4">B17/B11-1</f>
        <v>-1.1489725265238504E-2</v>
      </c>
      <c r="C60" s="13">
        <f t="shared" si="4"/>
        <v>4.8354052891589561E-2</v>
      </c>
      <c r="D60" s="36">
        <f t="shared" si="4"/>
        <v>2.527255047023913E-2</v>
      </c>
      <c r="E60" s="13">
        <f t="shared" si="4"/>
        <v>-2.5392540017160292E-2</v>
      </c>
      <c r="F60" s="36">
        <f t="shared" si="4"/>
        <v>-2.4856807457240837E-3</v>
      </c>
      <c r="G60" s="13">
        <f t="shared" si="4"/>
        <v>0.12874256586055122</v>
      </c>
      <c r="H60" s="36">
        <f t="shared" si="4"/>
        <v>-2.4049606227286358E-2</v>
      </c>
      <c r="I60" s="13">
        <f t="shared" si="4"/>
        <v>-4.4523616531945476E-2</v>
      </c>
      <c r="J60" s="36">
        <f t="shared" si="4"/>
        <v>-0.10224764425356714</v>
      </c>
      <c r="K60" s="13">
        <f t="shared" si="4"/>
        <v>0.12324079046805947</v>
      </c>
      <c r="L60" s="36">
        <f t="shared" si="4"/>
        <v>-2.8348677703320502E-2</v>
      </c>
      <c r="M60" s="25">
        <f t="shared" si="4"/>
        <v>3.5804585238758513E-2</v>
      </c>
      <c r="N60" s="13">
        <f t="shared" si="4"/>
        <v>8.1816084427475122E-3</v>
      </c>
    </row>
    <row r="61" spans="1:14" x14ac:dyDescent="0.25">
      <c r="A61" s="23" t="s">
        <v>2</v>
      </c>
      <c r="B61" s="26">
        <f t="shared" ref="B61:N61" si="5">B18/B12-1</f>
        <v>1.10285831787722E-2</v>
      </c>
      <c r="C61" s="8">
        <f t="shared" si="5"/>
        <v>4.8373029771888953E-2</v>
      </c>
      <c r="D61" s="35">
        <f t="shared" si="5"/>
        <v>2.3369915088013338E-2</v>
      </c>
      <c r="E61" s="8">
        <f t="shared" si="5"/>
        <v>-1.3911236998769394E-2</v>
      </c>
      <c r="F61" s="35">
        <f t="shared" si="5"/>
        <v>-2.7990973605164005E-2</v>
      </c>
      <c r="G61" s="8">
        <f t="shared" si="5"/>
        <v>3.8281107188606001E-2</v>
      </c>
      <c r="H61" s="35">
        <f t="shared" si="5"/>
        <v>-5.4808404589955173E-2</v>
      </c>
      <c r="I61" s="8">
        <f t="shared" si="5"/>
        <v>-2.1108857737541786E-2</v>
      </c>
      <c r="J61" s="35">
        <f t="shared" si="5"/>
        <v>-0.10770625512985488</v>
      </c>
      <c r="K61" s="8">
        <f t="shared" si="5"/>
        <v>-9.5656014235553366E-3</v>
      </c>
      <c r="L61" s="35">
        <f t="shared" si="5"/>
        <v>6.4617391796407242E-2</v>
      </c>
      <c r="M61" s="26">
        <f t="shared" si="5"/>
        <v>-1.5441842783072035E-2</v>
      </c>
      <c r="N61" s="8">
        <f t="shared" si="5"/>
        <v>-7.6137858925408031E-3</v>
      </c>
    </row>
    <row r="62" spans="1:14" x14ac:dyDescent="0.25">
      <c r="A62" s="23" t="s">
        <v>16</v>
      </c>
      <c r="B62" s="26">
        <f t="shared" ref="B62:N62" si="6">B19/B13-1</f>
        <v>-8.4990528128454201E-2</v>
      </c>
      <c r="C62" s="8">
        <f t="shared" si="6"/>
        <v>-6.0218040975062448E-2</v>
      </c>
      <c r="D62" s="35">
        <f t="shared" si="6"/>
        <v>6.3439196916981411E-2</v>
      </c>
      <c r="E62" s="8">
        <f t="shared" si="6"/>
        <v>-3.6154097731042278E-2</v>
      </c>
      <c r="F62" s="35">
        <f t="shared" si="6"/>
        <v>-2.0298075709618169E-2</v>
      </c>
      <c r="G62" s="8">
        <f t="shared" si="6"/>
        <v>9.663263887371043E-3</v>
      </c>
      <c r="H62" s="35">
        <f t="shared" si="6"/>
        <v>-0.12460521637280098</v>
      </c>
      <c r="I62" s="8">
        <f t="shared" si="6"/>
        <v>-0.1018373554807338</v>
      </c>
      <c r="J62" s="35">
        <f t="shared" si="6"/>
        <v>8.7487928321901443E-2</v>
      </c>
      <c r="K62" s="8">
        <f t="shared" si="6"/>
        <v>-8.8578032978096299E-2</v>
      </c>
      <c r="L62" s="35">
        <f t="shared" si="6"/>
        <v>-0.14911323855381176</v>
      </c>
      <c r="M62" s="26">
        <f t="shared" si="6"/>
        <v>7.9537749683656456E-2</v>
      </c>
      <c r="N62" s="8">
        <f t="shared" si="6"/>
        <v>-3.8833176885490261E-2</v>
      </c>
    </row>
    <row r="63" spans="1:14" x14ac:dyDescent="0.25">
      <c r="A63" s="24" t="s">
        <v>1</v>
      </c>
      <c r="B63" s="27">
        <f t="shared" ref="B63:N63" si="7">B20/B14-1</f>
        <v>0.1569567192169361</v>
      </c>
      <c r="C63" s="14">
        <f t="shared" si="7"/>
        <v>0.85967903605816409</v>
      </c>
      <c r="D63" s="37">
        <f t="shared" si="7"/>
        <v>-0.27895259421051821</v>
      </c>
      <c r="E63" s="14">
        <f t="shared" si="7"/>
        <v>7.1597935524942979E-3</v>
      </c>
      <c r="F63" s="37">
        <f t="shared" si="7"/>
        <v>0.51896252218316063</v>
      </c>
      <c r="G63" s="14">
        <f t="shared" si="7"/>
        <v>0.31338085428326634</v>
      </c>
      <c r="H63" s="37">
        <f t="shared" si="7"/>
        <v>1.3117604061833741</v>
      </c>
      <c r="I63" s="14">
        <f t="shared" si="7"/>
        <v>0.33445461322550218</v>
      </c>
      <c r="J63" s="37">
        <f t="shared" si="7"/>
        <v>-0.36488989953136319</v>
      </c>
      <c r="K63" s="14">
        <f t="shared" si="7"/>
        <v>7.2934098055659202E-2</v>
      </c>
      <c r="L63" s="37">
        <f t="shared" si="7"/>
        <v>-5.5405885385078846E-2</v>
      </c>
      <c r="M63" s="27">
        <f t="shared" si="7"/>
        <v>-2.7942555543939429E-3</v>
      </c>
      <c r="N63" s="14">
        <f t="shared" si="7"/>
        <v>0.16713594360855244</v>
      </c>
    </row>
    <row r="65" spans="1:14" ht="13" x14ac:dyDescent="0.25">
      <c r="B65" s="4" t="s">
        <v>3</v>
      </c>
      <c r="C65" s="4" t="s">
        <v>4</v>
      </c>
      <c r="D65" s="4" t="s">
        <v>5</v>
      </c>
      <c r="E65" s="4" t="s">
        <v>6</v>
      </c>
      <c r="F65" s="4" t="s">
        <v>7</v>
      </c>
      <c r="G65" s="4" t="s">
        <v>8</v>
      </c>
      <c r="H65" s="4" t="s">
        <v>9</v>
      </c>
      <c r="I65" s="4" t="s">
        <v>10</v>
      </c>
      <c r="J65" s="4" t="s">
        <v>11</v>
      </c>
      <c r="K65" s="4" t="s">
        <v>12</v>
      </c>
      <c r="L65" s="4" t="s">
        <v>13</v>
      </c>
      <c r="M65" s="4" t="s">
        <v>14</v>
      </c>
      <c r="N65" s="4" t="s">
        <v>56</v>
      </c>
    </row>
    <row r="66" spans="1:14" ht="13" x14ac:dyDescent="0.25">
      <c r="A66" s="3"/>
      <c r="B66" s="5" t="s">
        <v>57</v>
      </c>
      <c r="C66" s="5" t="s">
        <v>57</v>
      </c>
      <c r="D66" s="5" t="s">
        <v>57</v>
      </c>
      <c r="E66" s="5" t="s">
        <v>57</v>
      </c>
      <c r="F66" s="5" t="s">
        <v>57</v>
      </c>
      <c r="G66" s="5" t="s">
        <v>57</v>
      </c>
      <c r="H66" s="5" t="s">
        <v>57</v>
      </c>
      <c r="I66" s="5" t="s">
        <v>57</v>
      </c>
      <c r="J66" s="5" t="s">
        <v>57</v>
      </c>
      <c r="K66" s="5" t="s">
        <v>57</v>
      </c>
      <c r="L66" s="5" t="s">
        <v>57</v>
      </c>
      <c r="M66" s="5" t="s">
        <v>57</v>
      </c>
      <c r="N66" s="5" t="s">
        <v>57</v>
      </c>
    </row>
    <row r="67" spans="1:14" x14ac:dyDescent="0.25">
      <c r="A67" s="22" t="s">
        <v>0</v>
      </c>
      <c r="B67" s="25">
        <f t="shared" ref="B67:N67" si="8">B23/B17-1</f>
        <v>0.11680462701471872</v>
      </c>
      <c r="C67" s="13">
        <f t="shared" si="8"/>
        <v>1.4328134727248809E-2</v>
      </c>
      <c r="D67" s="36">
        <f t="shared" si="8"/>
        <v>-4.0420808713924394E-2</v>
      </c>
      <c r="E67" s="13">
        <f t="shared" si="8"/>
        <v>8.5980134285962295E-2</v>
      </c>
      <c r="F67" s="36">
        <f t="shared" si="8"/>
        <v>0.12371096214098087</v>
      </c>
      <c r="G67" s="13">
        <f t="shared" si="8"/>
        <v>-3.7918919946233198E-2</v>
      </c>
      <c r="H67" s="36">
        <f t="shared" si="8"/>
        <v>5.8323020075252252E-2</v>
      </c>
      <c r="I67" s="13">
        <f t="shared" si="8"/>
        <v>7.1871033431072817E-2</v>
      </c>
      <c r="J67" s="36">
        <f t="shared" si="8"/>
        <v>6.4354384331416714E-2</v>
      </c>
      <c r="K67" s="13">
        <f t="shared" si="8"/>
        <v>-7.5796540645170274E-2</v>
      </c>
      <c r="L67" s="36">
        <f t="shared" si="8"/>
        <v>1.4406672707093504E-2</v>
      </c>
      <c r="M67" s="25">
        <f t="shared" si="8"/>
        <v>2.7181541847632218E-2</v>
      </c>
      <c r="N67" s="13">
        <f t="shared" si="8"/>
        <v>3.4404449166570039E-2</v>
      </c>
    </row>
    <row r="68" spans="1:14" x14ac:dyDescent="0.25">
      <c r="A68" s="23" t="s">
        <v>2</v>
      </c>
      <c r="B68" s="26">
        <f t="shared" ref="B68:N68" si="9">B24/B18-1</f>
        <v>2.5039130514262986E-2</v>
      </c>
      <c r="C68" s="8">
        <f t="shared" si="9"/>
        <v>-9.9065181178677131E-2</v>
      </c>
      <c r="D68" s="35">
        <f t="shared" si="9"/>
        <v>-3.7675487826858034E-2</v>
      </c>
      <c r="E68" s="8">
        <f t="shared" si="9"/>
        <v>0.2253348633168144</v>
      </c>
      <c r="F68" s="35">
        <f t="shared" si="9"/>
        <v>-4.9481263400827924E-3</v>
      </c>
      <c r="G68" s="8">
        <f t="shared" si="9"/>
        <v>4.3034972438317221E-2</v>
      </c>
      <c r="H68" s="35">
        <f t="shared" si="9"/>
        <v>3.2181699137105113E-2</v>
      </c>
      <c r="I68" s="8">
        <f t="shared" si="9"/>
        <v>3.2652290918729898E-2</v>
      </c>
      <c r="J68" s="35">
        <f t="shared" si="9"/>
        <v>1.5193834412438045E-2</v>
      </c>
      <c r="K68" s="8">
        <f t="shared" si="9"/>
        <v>0.13096242573026418</v>
      </c>
      <c r="L68" s="35">
        <f t="shared" si="9"/>
        <v>3.1053558347109878E-2</v>
      </c>
      <c r="M68" s="26">
        <f t="shared" si="9"/>
        <v>6.694080780849565E-2</v>
      </c>
      <c r="N68" s="8">
        <f t="shared" si="9"/>
        <v>3.9872478690307522E-2</v>
      </c>
    </row>
    <row r="69" spans="1:14" x14ac:dyDescent="0.25">
      <c r="A69" s="23" t="s">
        <v>16</v>
      </c>
      <c r="B69" s="26">
        <f t="shared" ref="B69:N69" si="10">B25/B19-1</f>
        <v>0.19377294737860051</v>
      </c>
      <c r="C69" s="8">
        <f t="shared" si="10"/>
        <v>0.12049347536990584</v>
      </c>
      <c r="D69" s="35">
        <f t="shared" si="10"/>
        <v>-2.6958336814214223E-2</v>
      </c>
      <c r="E69" s="8">
        <f t="shared" si="10"/>
        <v>4.6247834934254106E-2</v>
      </c>
      <c r="F69" s="35">
        <f t="shared" si="10"/>
        <v>-2.7169098184328999E-2</v>
      </c>
      <c r="G69" s="8">
        <f t="shared" si="10"/>
        <v>0.16817591882168714</v>
      </c>
      <c r="H69" s="35">
        <f t="shared" si="10"/>
        <v>0.10618869418592758</v>
      </c>
      <c r="I69" s="8">
        <f t="shared" si="10"/>
        <v>7.3581813414738795E-2</v>
      </c>
      <c r="J69" s="35">
        <f t="shared" si="10"/>
        <v>-2.568943836463411E-2</v>
      </c>
      <c r="K69" s="8">
        <f t="shared" si="10"/>
        <v>4.6035346350881357E-2</v>
      </c>
      <c r="L69" s="35">
        <f t="shared" si="10"/>
        <v>5.0907353162430669E-2</v>
      </c>
      <c r="M69" s="26">
        <f t="shared" si="10"/>
        <v>-4.5727201139738938E-2</v>
      </c>
      <c r="N69" s="8">
        <f t="shared" si="10"/>
        <v>5.2867618119584181E-2</v>
      </c>
    </row>
    <row r="70" spans="1:14" x14ac:dyDescent="0.25">
      <c r="A70" s="24" t="s">
        <v>1</v>
      </c>
      <c r="B70" s="27">
        <f t="shared" ref="B70:N70" si="11">B26/B20-1</f>
        <v>0.6515941530524505</v>
      </c>
      <c r="C70" s="14">
        <f t="shared" si="11"/>
        <v>-0.31390609167590688</v>
      </c>
      <c r="D70" s="37">
        <f t="shared" si="11"/>
        <v>0.12024451253830293</v>
      </c>
      <c r="E70" s="14">
        <f t="shared" si="11"/>
        <v>-0.11594948614610301</v>
      </c>
      <c r="F70" s="37">
        <f t="shared" si="11"/>
        <v>0.25124873224838984</v>
      </c>
      <c r="G70" s="14">
        <f t="shared" si="11"/>
        <v>-9.835919941012905E-2</v>
      </c>
      <c r="H70" s="37">
        <f t="shared" si="11"/>
        <v>-0.64385391330541641</v>
      </c>
      <c r="I70" s="14">
        <f t="shared" si="11"/>
        <v>7.6055531838017609E-2</v>
      </c>
      <c r="J70" s="37">
        <f t="shared" si="11"/>
        <v>7.7626680477627774E-2</v>
      </c>
      <c r="K70" s="14">
        <f t="shared" si="11"/>
        <v>-3.865389207542036E-2</v>
      </c>
      <c r="L70" s="37">
        <f t="shared" si="11"/>
        <v>-0.14927310052998721</v>
      </c>
      <c r="M70" s="27">
        <f t="shared" si="11"/>
        <v>-0.16517223838898176</v>
      </c>
      <c r="N70" s="14">
        <f t="shared" si="11"/>
        <v>-7.9963581416384266E-2</v>
      </c>
    </row>
    <row r="72" spans="1:14" ht="13" x14ac:dyDescent="0.25">
      <c r="B72" s="4" t="s">
        <v>3</v>
      </c>
      <c r="C72" s="4" t="s">
        <v>4</v>
      </c>
      <c r="D72" s="4" t="s">
        <v>5</v>
      </c>
      <c r="E72" s="4" t="s">
        <v>6</v>
      </c>
      <c r="F72" s="4" t="s">
        <v>7</v>
      </c>
      <c r="G72" s="4" t="s">
        <v>8</v>
      </c>
      <c r="H72" s="4" t="s">
        <v>9</v>
      </c>
      <c r="I72" s="4" t="s">
        <v>10</v>
      </c>
      <c r="J72" s="4" t="s">
        <v>11</v>
      </c>
      <c r="K72" s="4" t="s">
        <v>12</v>
      </c>
      <c r="L72" s="4" t="s">
        <v>13</v>
      </c>
      <c r="M72" s="4" t="s">
        <v>14</v>
      </c>
      <c r="N72" s="4" t="s">
        <v>56</v>
      </c>
    </row>
    <row r="73" spans="1:14" ht="13" x14ac:dyDescent="0.25">
      <c r="A73" s="3"/>
      <c r="B73" s="5" t="s">
        <v>60</v>
      </c>
      <c r="C73" s="5" t="s">
        <v>60</v>
      </c>
      <c r="D73" s="5" t="s">
        <v>60</v>
      </c>
      <c r="E73" s="5" t="s">
        <v>60</v>
      </c>
      <c r="F73" s="5" t="s">
        <v>60</v>
      </c>
      <c r="G73" s="5" t="s">
        <v>60</v>
      </c>
      <c r="H73" s="5" t="s">
        <v>60</v>
      </c>
      <c r="I73" s="5" t="s">
        <v>60</v>
      </c>
      <c r="J73" s="5" t="s">
        <v>60</v>
      </c>
      <c r="K73" s="5" t="s">
        <v>60</v>
      </c>
      <c r="L73" s="5" t="s">
        <v>60</v>
      </c>
      <c r="M73" s="5" t="s">
        <v>60</v>
      </c>
      <c r="N73" s="5" t="s">
        <v>60</v>
      </c>
    </row>
    <row r="74" spans="1:14" x14ac:dyDescent="0.25">
      <c r="A74" s="22" t="s">
        <v>0</v>
      </c>
      <c r="B74" s="25">
        <f>B29/B23-1</f>
        <v>2.4256234845832614E-2</v>
      </c>
      <c r="C74" s="13">
        <f t="shared" ref="C74:N74" si="12">C29/C23-1</f>
        <v>2.0802864000619481E-2</v>
      </c>
      <c r="D74" s="36">
        <f t="shared" si="12"/>
        <v>8.1478522596780456E-2</v>
      </c>
      <c r="E74" s="13">
        <f t="shared" si="12"/>
        <v>8.7184195187302471E-2</v>
      </c>
      <c r="F74" s="36">
        <f t="shared" si="12"/>
        <v>-0.30168896444296944</v>
      </c>
      <c r="G74" s="13">
        <f t="shared" si="12"/>
        <v>-2.2996554682454429E-2</v>
      </c>
      <c r="H74" s="36">
        <f t="shared" si="12"/>
        <v>-1.6738926515097563E-2</v>
      </c>
      <c r="I74" s="13">
        <f t="shared" si="12"/>
        <v>-1.8445711976535772E-2</v>
      </c>
      <c r="J74" s="36">
        <f t="shared" si="12"/>
        <v>8.3345901772372555E-2</v>
      </c>
      <c r="K74" s="13">
        <f t="shared" si="12"/>
        <v>9.6565033019262669E-2</v>
      </c>
      <c r="L74" s="36">
        <f t="shared" si="12"/>
        <v>-1.6818565523941786E-2</v>
      </c>
      <c r="M74" s="25">
        <f t="shared" si="12"/>
        <v>1.6027118099474436E-2</v>
      </c>
      <c r="N74" s="13">
        <f t="shared" si="12"/>
        <v>2.2472593917295391E-3</v>
      </c>
    </row>
    <row r="75" spans="1:14" x14ac:dyDescent="0.25">
      <c r="A75" s="23" t="s">
        <v>2</v>
      </c>
      <c r="B75" s="26">
        <f>B30/B24-1</f>
        <v>-1.1167899740703313E-2</v>
      </c>
      <c r="C75" s="8">
        <f t="shared" ref="C75:N75" si="13">C30/C24-1</f>
        <v>-1.0605260800480854E-2</v>
      </c>
      <c r="D75" s="35">
        <f t="shared" si="13"/>
        <v>4.2519117169885545E-2</v>
      </c>
      <c r="E75" s="8">
        <f t="shared" si="13"/>
        <v>-7.1933209278764676E-2</v>
      </c>
      <c r="F75" s="35">
        <f t="shared" si="13"/>
        <v>0.12596864725716372</v>
      </c>
      <c r="G75" s="8">
        <f t="shared" si="13"/>
        <v>0.18254826290992932</v>
      </c>
      <c r="H75" s="35">
        <f t="shared" si="13"/>
        <v>0.10295307898553752</v>
      </c>
      <c r="I75" s="8">
        <f t="shared" si="13"/>
        <v>0.26764579469878225</v>
      </c>
      <c r="J75" s="35">
        <f t="shared" si="13"/>
        <v>0.17920504145202898</v>
      </c>
      <c r="K75" s="8">
        <f t="shared" si="13"/>
        <v>0.26304526878606582</v>
      </c>
      <c r="L75" s="35">
        <f t="shared" si="13"/>
        <v>0.13524885070365089</v>
      </c>
      <c r="M75" s="26">
        <f t="shared" si="13"/>
        <v>0.22213013684212246</v>
      </c>
      <c r="N75" s="8">
        <f t="shared" si="13"/>
        <v>0.11865020384323999</v>
      </c>
    </row>
    <row r="76" spans="1:14" x14ac:dyDescent="0.25">
      <c r="A76" s="23" t="s">
        <v>16</v>
      </c>
      <c r="B76" s="26">
        <f>B31/B25-1</f>
        <v>-7.0406598627742456E-2</v>
      </c>
      <c r="C76" s="8">
        <f t="shared" ref="C76:N76" si="14">C31/C25-1</f>
        <v>-1.8877867997199149E-2</v>
      </c>
      <c r="D76" s="35">
        <f t="shared" si="14"/>
        <v>-7.8185738605019206E-2</v>
      </c>
      <c r="E76" s="8">
        <f t="shared" si="14"/>
        <v>2.8248244707577586E-2</v>
      </c>
      <c r="F76" s="35">
        <f t="shared" si="14"/>
        <v>-0.10496757457995876</v>
      </c>
      <c r="G76" s="8">
        <f t="shared" si="14"/>
        <v>-0.11287418536379301</v>
      </c>
      <c r="H76" s="35">
        <f t="shared" si="14"/>
        <v>-3.6068701063461162E-2</v>
      </c>
      <c r="I76" s="8">
        <f t="shared" si="14"/>
        <v>-6.8563805576823511E-2</v>
      </c>
      <c r="J76" s="35">
        <f t="shared" si="14"/>
        <v>-0.11761172130373876</v>
      </c>
      <c r="K76" s="8">
        <f t="shared" si="14"/>
        <v>0.13661146006157865</v>
      </c>
      <c r="L76" s="35">
        <f t="shared" si="14"/>
        <v>-3.0084267939573972E-2</v>
      </c>
      <c r="M76" s="26">
        <f t="shared" si="14"/>
        <v>-2.7795670956001883E-2</v>
      </c>
      <c r="N76" s="8">
        <f t="shared" si="14"/>
        <v>-4.2459871246731007E-2</v>
      </c>
    </row>
    <row r="77" spans="1:14" x14ac:dyDescent="0.25">
      <c r="A77" s="24" t="s">
        <v>1</v>
      </c>
      <c r="B77" s="27">
        <f>B32/B26-1</f>
        <v>-0.20524054361759803</v>
      </c>
      <c r="C77" s="14">
        <f t="shared" ref="C77:N77" si="15">C32/C26-1</f>
        <v>-8.3455087333701439E-2</v>
      </c>
      <c r="D77" s="37">
        <f t="shared" si="15"/>
        <v>-0.13863143727499938</v>
      </c>
      <c r="E77" s="14">
        <f t="shared" si="15"/>
        <v>-0.16051541706958294</v>
      </c>
      <c r="F77" s="37">
        <f t="shared" si="15"/>
        <v>-0.51311884979888212</v>
      </c>
      <c r="G77" s="14">
        <f t="shared" si="15"/>
        <v>6.7309350214296515E-2</v>
      </c>
      <c r="H77" s="37">
        <f t="shared" si="15"/>
        <v>0.61440947065728513</v>
      </c>
      <c r="I77" s="14">
        <f t="shared" si="15"/>
        <v>0.27263650088910363</v>
      </c>
      <c r="J77" s="37">
        <f t="shared" si="15"/>
        <v>-0.13096587368073198</v>
      </c>
      <c r="K77" s="14">
        <f t="shared" si="15"/>
        <v>0.28766771192104068</v>
      </c>
      <c r="L77" s="37">
        <f t="shared" si="15"/>
        <v>1.5051728404637648</v>
      </c>
      <c r="M77" s="27">
        <f t="shared" si="15"/>
        <v>-0.16257725447598093</v>
      </c>
      <c r="N77" s="14">
        <f t="shared" si="15"/>
        <v>6.368374891013473E-2</v>
      </c>
    </row>
    <row r="79" spans="1:14" ht="13" x14ac:dyDescent="0.25">
      <c r="A79" s="61"/>
      <c r="B79" s="62" t="s">
        <v>3</v>
      </c>
      <c r="C79" s="62" t="s">
        <v>4</v>
      </c>
      <c r="D79" s="62" t="s">
        <v>5</v>
      </c>
      <c r="E79" s="62" t="s">
        <v>6</v>
      </c>
      <c r="F79" s="62" t="s">
        <v>7</v>
      </c>
      <c r="G79" s="62" t="s">
        <v>8</v>
      </c>
      <c r="H79" s="62" t="s">
        <v>9</v>
      </c>
      <c r="I79" s="62" t="s">
        <v>10</v>
      </c>
      <c r="J79" s="62" t="s">
        <v>11</v>
      </c>
      <c r="K79" s="62" t="s">
        <v>12</v>
      </c>
      <c r="L79" s="62" t="s">
        <v>13</v>
      </c>
      <c r="M79" s="62" t="s">
        <v>14</v>
      </c>
      <c r="N79" s="62" t="s">
        <v>56</v>
      </c>
    </row>
    <row r="80" spans="1:14" ht="13" x14ac:dyDescent="0.25">
      <c r="A80" s="63"/>
      <c r="B80" s="64" t="s">
        <v>67</v>
      </c>
      <c r="C80" s="64" t="s">
        <v>67</v>
      </c>
      <c r="D80" s="64" t="s">
        <v>67</v>
      </c>
      <c r="E80" s="64" t="s">
        <v>67</v>
      </c>
      <c r="F80" s="64" t="s">
        <v>67</v>
      </c>
      <c r="G80" s="64" t="s">
        <v>67</v>
      </c>
      <c r="H80" s="64" t="s">
        <v>67</v>
      </c>
      <c r="I80" s="64" t="s">
        <v>67</v>
      </c>
      <c r="J80" s="64" t="s">
        <v>67</v>
      </c>
      <c r="K80" s="64" t="s">
        <v>67</v>
      </c>
      <c r="L80" s="64" t="s">
        <v>67</v>
      </c>
      <c r="M80" s="64" t="s">
        <v>67</v>
      </c>
      <c r="N80" s="64" t="s">
        <v>67</v>
      </c>
    </row>
    <row r="81" spans="1:14" x14ac:dyDescent="0.25">
      <c r="A81" s="65" t="s">
        <v>0</v>
      </c>
      <c r="B81" s="66">
        <f>B35/B29-1</f>
        <v>-7.8209579111610306E-2</v>
      </c>
      <c r="C81" s="67">
        <f t="shared" ref="C81:J81" si="16">C35/C29-1</f>
        <v>-1.2484804445661135E-2</v>
      </c>
      <c r="D81" s="68">
        <f t="shared" si="16"/>
        <v>-8.0391327348422914E-2</v>
      </c>
      <c r="E81" s="67">
        <f t="shared" si="16"/>
        <v>-0.11894757801427913</v>
      </c>
      <c r="F81" s="68">
        <f t="shared" si="16"/>
        <v>0.30958254204179303</v>
      </c>
      <c r="G81" s="67">
        <f t="shared" si="16"/>
        <v>4.6614415869728809E-2</v>
      </c>
      <c r="H81" s="68">
        <f t="shared" si="16"/>
        <v>3.7674870095604218E-2</v>
      </c>
      <c r="I81" s="67">
        <f t="shared" si="16"/>
        <v>4.0230839557454656E-2</v>
      </c>
      <c r="J81" s="68">
        <f t="shared" si="16"/>
        <v>4.852126994509165E-2</v>
      </c>
      <c r="K81" s="68">
        <f t="shared" ref="K81:M84" si="17">K35/K29-1</f>
        <v>-8.6042611457179063E-2</v>
      </c>
      <c r="L81" s="68">
        <f t="shared" si="17"/>
        <v>6.05480165698562E-2</v>
      </c>
      <c r="M81" s="68">
        <f t="shared" si="17"/>
        <v>-8.7704788759043195E-3</v>
      </c>
      <c r="N81" s="67">
        <f>N35/N29-1</f>
        <v>2.1320876750288154E-3</v>
      </c>
    </row>
    <row r="82" spans="1:14" x14ac:dyDescent="0.25">
      <c r="A82" s="69" t="s">
        <v>2</v>
      </c>
      <c r="B82" s="70">
        <f>B36/B30-1</f>
        <v>0.31979660266572774</v>
      </c>
      <c r="C82" s="71">
        <f t="shared" ref="C82:J82" si="18">C36/C30-1</f>
        <v>0.27055888881700874</v>
      </c>
      <c r="D82" s="72">
        <f t="shared" si="18"/>
        <v>0.11123760209098355</v>
      </c>
      <c r="E82" s="71">
        <f t="shared" si="18"/>
        <v>6.5442784278569421E-2</v>
      </c>
      <c r="F82" s="72">
        <f t="shared" si="18"/>
        <v>0.1064421924683614</v>
      </c>
      <c r="G82" s="71">
        <f t="shared" si="18"/>
        <v>1.2802743389261906E-4</v>
      </c>
      <c r="H82" s="72">
        <f t="shared" si="18"/>
        <v>0.12220968692366574</v>
      </c>
      <c r="I82" s="71">
        <f t="shared" si="18"/>
        <v>-4.8730848147050421E-2</v>
      </c>
      <c r="J82" s="72">
        <f t="shared" si="18"/>
        <v>3.2913310140498364E-2</v>
      </c>
      <c r="K82" s="72">
        <f t="shared" si="17"/>
        <v>-0.11215381182361517</v>
      </c>
      <c r="L82" s="72">
        <f t="shared" si="17"/>
        <v>6.4236901797458668E-3</v>
      </c>
      <c r="M82" s="72">
        <f t="shared" si="17"/>
        <v>-2.0456417902468327E-2</v>
      </c>
      <c r="N82" s="71">
        <f>N36/N30-1</f>
        <v>5.6957340433789749E-2</v>
      </c>
    </row>
    <row r="83" spans="1:14" x14ac:dyDescent="0.25">
      <c r="A83" s="69" t="s">
        <v>16</v>
      </c>
      <c r="B83" s="70">
        <f>B37/B31-1</f>
        <v>-0.17306237729826568</v>
      </c>
      <c r="C83" s="71">
        <f t="shared" ref="C83:J83" si="19">C37/C31-1</f>
        <v>-0.1103942060049391</v>
      </c>
      <c r="D83" s="72">
        <f t="shared" si="19"/>
        <v>-0.14181443093917001</v>
      </c>
      <c r="E83" s="71">
        <f t="shared" si="19"/>
        <v>-0.11141742277926625</v>
      </c>
      <c r="F83" s="72">
        <f t="shared" si="19"/>
        <v>-6.3434968669770164E-2</v>
      </c>
      <c r="G83" s="71">
        <f t="shared" si="19"/>
        <v>-1.3266442265322032E-2</v>
      </c>
      <c r="H83" s="72">
        <f t="shared" si="19"/>
        <v>-2.0948391727710902E-2</v>
      </c>
      <c r="I83" s="71">
        <f t="shared" si="19"/>
        <v>2.4179518220698082E-2</v>
      </c>
      <c r="J83" s="72">
        <f t="shared" si="19"/>
        <v>8.4405583969989317E-2</v>
      </c>
      <c r="K83" s="72">
        <f t="shared" si="17"/>
        <v>-0.19242281771433234</v>
      </c>
      <c r="L83" s="72">
        <f t="shared" si="17"/>
        <v>3.0272012093091938E-2</v>
      </c>
      <c r="M83" s="72">
        <f t="shared" si="17"/>
        <v>-9.3308710798251981E-2</v>
      </c>
      <c r="N83" s="71">
        <f>N37/N31-1</f>
        <v>-6.6273935454682076E-2</v>
      </c>
    </row>
    <row r="84" spans="1:14" x14ac:dyDescent="0.25">
      <c r="A84" s="73" t="s">
        <v>1</v>
      </c>
      <c r="B84" s="74">
        <f>B38/B32-1</f>
        <v>-0.2774988676815735</v>
      </c>
      <c r="C84" s="75">
        <f t="shared" ref="C84:J84" si="20">C38/C32-1</f>
        <v>-0.1155778720935452</v>
      </c>
      <c r="D84" s="76">
        <f t="shared" si="20"/>
        <v>-3.2456039729339636E-2</v>
      </c>
      <c r="E84" s="75">
        <f t="shared" si="20"/>
        <v>-5.4632983745176888E-2</v>
      </c>
      <c r="F84" s="76">
        <f t="shared" si="20"/>
        <v>0.60276485289419179</v>
      </c>
      <c r="G84" s="75">
        <f t="shared" si="20"/>
        <v>-0.23607321611446885</v>
      </c>
      <c r="H84" s="76">
        <f t="shared" si="20"/>
        <v>-0.28387042079912961</v>
      </c>
      <c r="I84" s="75">
        <f t="shared" si="20"/>
        <v>-0.43276972826970828</v>
      </c>
      <c r="J84" s="76">
        <f t="shared" si="20"/>
        <v>3.1826338716886227E-2</v>
      </c>
      <c r="K84" s="76">
        <f t="shared" si="17"/>
        <v>-0.29482374545890067</v>
      </c>
      <c r="L84" s="76">
        <f t="shared" si="17"/>
        <v>-0.57711232632464093</v>
      </c>
      <c r="M84" s="76">
        <f t="shared" si="17"/>
        <v>9.7879601552718132E-2</v>
      </c>
      <c r="N84" s="75">
        <f>N38/N32-1</f>
        <v>-0.22164965012180027</v>
      </c>
    </row>
    <row r="85" spans="1:14" x14ac:dyDescent="0.25">
      <c r="A85" s="61"/>
      <c r="B85" s="77"/>
      <c r="C85" s="77"/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61"/>
    </row>
    <row r="86" spans="1:14" ht="13" x14ac:dyDescent="0.25">
      <c r="A86" s="61"/>
      <c r="B86" s="62" t="s">
        <v>3</v>
      </c>
      <c r="C86" s="62" t="s">
        <v>4</v>
      </c>
      <c r="D86" s="62" t="s">
        <v>5</v>
      </c>
      <c r="E86" s="62" t="s">
        <v>6</v>
      </c>
      <c r="F86" s="62" t="s">
        <v>7</v>
      </c>
      <c r="G86" s="62" t="s">
        <v>8</v>
      </c>
      <c r="H86" s="62" t="s">
        <v>9</v>
      </c>
      <c r="I86" s="62" t="s">
        <v>10</v>
      </c>
      <c r="J86" s="62" t="s">
        <v>11</v>
      </c>
      <c r="K86" s="62" t="s">
        <v>12</v>
      </c>
      <c r="L86" s="62" t="s">
        <v>13</v>
      </c>
      <c r="M86" s="62" t="s">
        <v>14</v>
      </c>
      <c r="N86" s="62" t="s">
        <v>56</v>
      </c>
    </row>
    <row r="87" spans="1:14" ht="13" x14ac:dyDescent="0.25">
      <c r="A87" s="63"/>
      <c r="B87" s="64" t="s">
        <v>70</v>
      </c>
      <c r="C87" s="64" t="s">
        <v>70</v>
      </c>
      <c r="D87" s="64" t="s">
        <v>70</v>
      </c>
      <c r="E87" s="64" t="s">
        <v>70</v>
      </c>
      <c r="F87" s="64" t="s">
        <v>70</v>
      </c>
      <c r="G87" s="64" t="s">
        <v>70</v>
      </c>
      <c r="H87" s="64" t="s">
        <v>70</v>
      </c>
      <c r="I87" s="64" t="s">
        <v>70</v>
      </c>
      <c r="J87" s="64" t="s">
        <v>70</v>
      </c>
      <c r="K87" s="64" t="s">
        <v>70</v>
      </c>
      <c r="L87" s="64" t="s">
        <v>70</v>
      </c>
      <c r="M87" s="64" t="s">
        <v>70</v>
      </c>
      <c r="N87" s="64" t="s">
        <v>70</v>
      </c>
    </row>
    <row r="88" spans="1:14" x14ac:dyDescent="0.25">
      <c r="A88" s="65" t="s">
        <v>0</v>
      </c>
      <c r="B88" s="67">
        <f t="shared" ref="B88:H88" si="21">B41/B35-1</f>
        <v>4.5941641099549901E-2</v>
      </c>
      <c r="C88" s="67">
        <f t="shared" si="21"/>
        <v>7.4879766300149031E-2</v>
      </c>
      <c r="D88" s="67">
        <f t="shared" si="21"/>
        <v>4.6544735042692853E-2</v>
      </c>
      <c r="E88" s="67">
        <f t="shared" si="21"/>
        <v>-0.13004044589879993</v>
      </c>
      <c r="F88" s="67">
        <f t="shared" si="21"/>
        <v>-0.28430987128047824</v>
      </c>
      <c r="G88" s="67">
        <f t="shared" si="21"/>
        <v>-4.3400638436557615E-2</v>
      </c>
      <c r="H88" s="67">
        <f t="shared" si="21"/>
        <v>2.4403285144724896E-2</v>
      </c>
      <c r="I88" s="78"/>
      <c r="J88" s="78"/>
      <c r="K88" s="78"/>
      <c r="L88" s="79"/>
      <c r="M88" s="80"/>
      <c r="N88" s="67">
        <f>SUM(B41:H41)/SUM(B35:H35)-1</f>
        <v>-3.8459087709135309E-2</v>
      </c>
    </row>
    <row r="89" spans="1:14" x14ac:dyDescent="0.25">
      <c r="A89" s="69" t="s">
        <v>2</v>
      </c>
      <c r="B89" s="71">
        <f t="shared" ref="B89:C91" si="22">B42/B36-1</f>
        <v>-3.0076217700389041E-2</v>
      </c>
      <c r="C89" s="71">
        <f t="shared" si="22"/>
        <v>4.417208359295377E-2</v>
      </c>
      <c r="D89" s="71">
        <f t="shared" ref="D89:H91" si="23">D42/D36-1</f>
        <v>-5.2731711951547577E-2</v>
      </c>
      <c r="E89" s="71">
        <f t="shared" si="23"/>
        <v>-0.30052234601011085</v>
      </c>
      <c r="F89" s="71">
        <f t="shared" si="23"/>
        <v>-0.33276678416963557</v>
      </c>
      <c r="G89" s="71">
        <f t="shared" si="23"/>
        <v>-0.27432198068444358</v>
      </c>
      <c r="H89" s="71">
        <f t="shared" si="23"/>
        <v>-0.26631818879414293</v>
      </c>
      <c r="I89" s="81"/>
      <c r="J89" s="81"/>
      <c r="K89" s="81"/>
      <c r="L89" s="82"/>
      <c r="M89" s="83"/>
      <c r="N89" s="71">
        <f>SUM(B42:H42)/SUM(B36:H36)-1</f>
        <v>-0.1797168976668847</v>
      </c>
    </row>
    <row r="90" spans="1:14" x14ac:dyDescent="0.25">
      <c r="A90" s="69" t="s">
        <v>16</v>
      </c>
      <c r="B90" s="71">
        <f t="shared" si="22"/>
        <v>7.9582233635277833E-2</v>
      </c>
      <c r="C90" s="71">
        <f t="shared" si="22"/>
        <v>5.1559746803610196E-2</v>
      </c>
      <c r="D90" s="71">
        <f t="shared" si="23"/>
        <v>6.9494866737945138E-2</v>
      </c>
      <c r="E90" s="71">
        <f t="shared" si="23"/>
        <v>-0.2716949412034827</v>
      </c>
      <c r="F90" s="71">
        <f t="shared" si="23"/>
        <v>-0.39734035837510273</v>
      </c>
      <c r="G90" s="71">
        <f t="shared" si="23"/>
        <v>-0.11780628916397529</v>
      </c>
      <c r="H90" s="71">
        <f t="shared" si="23"/>
        <v>-9.8482571521968709E-2</v>
      </c>
      <c r="I90" s="81"/>
      <c r="J90" s="81"/>
      <c r="K90" s="81"/>
      <c r="L90" s="82"/>
      <c r="M90" s="83"/>
      <c r="N90" s="71">
        <f>SUM(B43:H43)/SUM(B37:H37)-1</f>
        <v>-0.10515384673939265</v>
      </c>
    </row>
    <row r="91" spans="1:14" x14ac:dyDescent="0.25">
      <c r="A91" s="73" t="s">
        <v>1</v>
      </c>
      <c r="B91" s="75">
        <f t="shared" si="22"/>
        <v>0.2052172633588043</v>
      </c>
      <c r="C91" s="75">
        <f t="shared" si="22"/>
        <v>3.338266244440713E-2</v>
      </c>
      <c r="D91" s="75">
        <f t="shared" si="23"/>
        <v>-0.1398570624799057</v>
      </c>
      <c r="E91" s="75">
        <f t="shared" si="23"/>
        <v>9.0099227536760917E-2</v>
      </c>
      <c r="F91" s="75">
        <f t="shared" si="23"/>
        <v>-0.23995760225041995</v>
      </c>
      <c r="G91" s="75">
        <f t="shared" si="23"/>
        <v>-0.12735705486999416</v>
      </c>
      <c r="H91" s="75">
        <f t="shared" si="23"/>
        <v>-0.2863404612474475</v>
      </c>
      <c r="I91" s="84"/>
      <c r="J91" s="84"/>
      <c r="K91" s="84"/>
      <c r="L91" s="85"/>
      <c r="M91" s="86"/>
      <c r="N91" s="75">
        <f>SUM(B44:H44)/SUM(B38:H38)-1</f>
        <v>-6.6566577096524249E-2</v>
      </c>
    </row>
    <row r="92" spans="1:14" x14ac:dyDescent="0.25">
      <c r="A92" s="61" t="s">
        <v>59</v>
      </c>
      <c r="B92" s="77"/>
      <c r="C92" s="77"/>
      <c r="D92" s="77"/>
      <c r="E92" s="77"/>
      <c r="F92" s="77"/>
      <c r="G92" s="77"/>
      <c r="H92" s="77"/>
      <c r="I92" s="77"/>
      <c r="J92" s="77"/>
      <c r="K92" s="77"/>
      <c r="L92" s="77"/>
      <c r="M92" s="77"/>
      <c r="N92" s="61"/>
    </row>
  </sheetData>
  <mergeCells count="4">
    <mergeCell ref="A1:N2"/>
    <mergeCell ref="A48:N49"/>
    <mergeCell ref="A45:N45"/>
    <mergeCell ref="A46:N46"/>
  </mergeCells>
  <printOptions horizontalCentered="1"/>
  <pageMargins left="0.4" right="0.4" top="0.75" bottom="0.75" header="0.3" footer="0.3"/>
  <pageSetup scale="51" orientation="landscape" r:id="rId1"/>
  <headerFooter>
    <oddFooter>&amp;LPrinted &amp;D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2BB0E1-0599-41FB-B301-E3D707C305CD}">
  <dimension ref="A1:N2"/>
  <sheetViews>
    <sheetView workbookViewId="0">
      <selection activeCell="A3" sqref="A3"/>
    </sheetView>
  </sheetViews>
  <sheetFormatPr defaultRowHeight="12.5" x14ac:dyDescent="0.25"/>
  <cols>
    <col min="2" max="2" width="10.36328125" customWidth="1"/>
  </cols>
  <sheetData>
    <row r="1" spans="1:14" x14ac:dyDescent="0.25">
      <c r="A1" s="58" t="s">
        <v>71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 x14ac:dyDescent="0.2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</row>
  </sheetData>
  <mergeCells count="1">
    <mergeCell ref="A1:N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2AC3DF57C189340A872FAAFE8DCF2BD" ma:contentTypeVersion="13" ma:contentTypeDescription="Create a new document." ma:contentTypeScope="" ma:versionID="daa16f043e80d87913adb231f2c7dedb">
  <xsd:schema xmlns:xsd="http://www.w3.org/2001/XMLSchema" xmlns:xs="http://www.w3.org/2001/XMLSchema" xmlns:p="http://schemas.microsoft.com/office/2006/metadata/properties" xmlns:ns3="6b4e288c-aab6-45ff-9d03-f74053ae4228" xmlns:ns4="9f651f24-6cdf-49ea-9d23-ea67e3730ef6" targetNamespace="http://schemas.microsoft.com/office/2006/metadata/properties" ma:root="true" ma:fieldsID="fdef22dd4a252420e35c026eb8d3b274" ns3:_="" ns4:_="">
    <xsd:import namespace="6b4e288c-aab6-45ff-9d03-f74053ae4228"/>
    <xsd:import namespace="9f651f24-6cdf-49ea-9d23-ea67e3730ef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DateTaken" minOccurs="0"/>
                <xsd:element ref="ns4:MediaServiceOCR" minOccurs="0"/>
                <xsd:element ref="ns4:MediaServiceLocation" minOccurs="0"/>
                <xsd:element ref="ns4:MediaServiceEventHashCode" minOccurs="0"/>
                <xsd:element ref="ns4:MediaServiceGenerationTim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4e288c-aab6-45ff-9d03-f74053ae422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651f24-6cdf-49ea-9d23-ea67e3730ef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9D165B3-3432-458D-AC2D-1EE5C6E6B87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0685774-DA57-47F3-BEE1-58387107360C}">
  <ds:schemaRefs>
    <ds:schemaRef ds:uri="http://schemas.microsoft.com/office/infopath/2007/PartnerControls"/>
    <ds:schemaRef ds:uri="9f651f24-6cdf-49ea-9d23-ea67e3730ef6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6b4e288c-aab6-45ff-9d03-f74053ae4228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E77EFDF-9024-47F5-A2CD-F931A0D809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b4e288c-aab6-45ff-9d03-f74053ae4228"/>
    <ds:schemaRef ds:uri="9f651f24-6cdf-49ea-9d23-ea67e3730ef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Havana Bid Rollup</vt:lpstr>
      <vt:lpstr>Sheet1</vt:lpstr>
      <vt:lpstr>'Havana Bid Rollup'!Print_Area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Crystal Decisions</dc:creator>
  <dc:description>Powered by Crystal</dc:description>
  <cp:lastModifiedBy> </cp:lastModifiedBy>
  <cp:lastPrinted>2014-02-26T21:32:16Z</cp:lastPrinted>
  <dcterms:created xsi:type="dcterms:W3CDTF">2012-09-17T18:00:44Z</dcterms:created>
  <dcterms:modified xsi:type="dcterms:W3CDTF">2020-08-10T20:14:03Z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0x01010062AC3DF57C189340A872FAAFE8DCF2BD</vt:lpwstr>
  </property>
</Properties>
</file>